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DFX Team\Desktop\28 сесія проєкти\"/>
    </mc:Choice>
  </mc:AlternateContent>
  <bookViews>
    <workbookView xWindow="0" yWindow="0" windowWidth="20490" windowHeight="762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7" i="1" l="1"/>
  <c r="H45" i="1"/>
  <c r="I45" i="1"/>
  <c r="H42" i="1"/>
  <c r="H38" i="1"/>
  <c r="H36" i="1"/>
  <c r="H35" i="1"/>
  <c r="H34" i="1"/>
  <c r="H33" i="1"/>
  <c r="G38" i="1"/>
  <c r="D61" i="1"/>
  <c r="D64" i="1"/>
  <c r="D43" i="1"/>
  <c r="D63" i="1" s="1"/>
  <c r="D30" i="1"/>
  <c r="D76" i="1" s="1"/>
  <c r="G28" i="1"/>
  <c r="C30" i="1"/>
  <c r="C61" i="1"/>
  <c r="I41" i="1" l="1"/>
  <c r="H41" i="1"/>
  <c r="G41" i="1"/>
  <c r="F41" i="1"/>
  <c r="I37" i="1"/>
  <c r="H37" i="1"/>
  <c r="G37" i="1"/>
  <c r="F37" i="1"/>
  <c r="I25" i="1" l="1"/>
  <c r="H25" i="1"/>
  <c r="G25" i="1"/>
  <c r="F25" i="1"/>
  <c r="I56" i="1"/>
  <c r="H56" i="1"/>
  <c r="G56" i="1"/>
  <c r="F56" i="1"/>
  <c r="I35" i="1"/>
  <c r="G35" i="1"/>
  <c r="F35" i="1"/>
  <c r="I33" i="1"/>
  <c r="G33" i="1"/>
  <c r="F33" i="1"/>
  <c r="G30" i="1" l="1"/>
  <c r="H28" i="1"/>
  <c r="H30" i="1" s="1"/>
  <c r="I28" i="1"/>
  <c r="I30" i="1" s="1"/>
  <c r="F28" i="1"/>
  <c r="F30" i="1" s="1"/>
  <c r="G52" i="1"/>
  <c r="H52" i="1"/>
  <c r="I52" i="1"/>
  <c r="F52" i="1"/>
  <c r="G48" i="1"/>
  <c r="H48" i="1"/>
  <c r="I48" i="1"/>
  <c r="F48" i="1"/>
  <c r="G46" i="1"/>
  <c r="H46" i="1"/>
  <c r="I46" i="1"/>
  <c r="F46" i="1"/>
  <c r="G44" i="1"/>
  <c r="H44" i="1"/>
  <c r="I44" i="1"/>
  <c r="F44" i="1"/>
  <c r="H43" i="1"/>
  <c r="F43" i="1"/>
  <c r="E74" i="1"/>
  <c r="E73" i="1"/>
  <c r="E70" i="1"/>
  <c r="E68" i="1"/>
  <c r="E67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I43" i="1"/>
  <c r="G43" i="1"/>
  <c r="E43" i="1"/>
  <c r="E42" i="1"/>
  <c r="E41" i="1"/>
  <c r="E40" i="1"/>
  <c r="E39" i="1"/>
  <c r="G64" i="1"/>
  <c r="E38" i="1"/>
  <c r="E37" i="1"/>
  <c r="E36" i="1"/>
  <c r="E35" i="1"/>
  <c r="H64" i="1"/>
  <c r="F64" i="1"/>
  <c r="E34" i="1"/>
  <c r="I61" i="1"/>
  <c r="H61" i="1"/>
  <c r="G61" i="1"/>
  <c r="F61" i="1"/>
  <c r="E33" i="1"/>
  <c r="E29" i="1"/>
  <c r="E27" i="1"/>
  <c r="E26" i="1"/>
  <c r="E25" i="1"/>
  <c r="I66" i="1" l="1"/>
  <c r="E61" i="1"/>
  <c r="H63" i="1"/>
  <c r="H66" i="1"/>
  <c r="G63" i="1"/>
  <c r="G66" i="1"/>
  <c r="F63" i="1"/>
  <c r="F66" i="1"/>
  <c r="I64" i="1"/>
  <c r="E64" i="1" s="1"/>
  <c r="E66" i="1"/>
  <c r="E28" i="1"/>
  <c r="E30" i="1" s="1"/>
  <c r="I63" i="1"/>
  <c r="E63" i="1" s="1"/>
</calcChain>
</file>

<file path=xl/sharedStrings.xml><?xml version="1.0" encoding="utf-8"?>
<sst xmlns="http://schemas.openxmlformats.org/spreadsheetml/2006/main" count="109" uniqueCount="97">
  <si>
    <t>Коди</t>
  </si>
  <si>
    <t xml:space="preserve">                                                                                                                                  </t>
  </si>
  <si>
    <t xml:space="preserve">Підприємство </t>
  </si>
  <si>
    <t>КП "Благоустрій" Ємільчинської селищної ради Житомирської області</t>
  </si>
  <si>
    <t xml:space="preserve">за ЄДРПОУ </t>
  </si>
  <si>
    <t xml:space="preserve">Організаційно-правова форма </t>
  </si>
  <si>
    <t>Комунальне підприємство</t>
  </si>
  <si>
    <t>за КОПФГ</t>
  </si>
  <si>
    <t>Територія</t>
  </si>
  <si>
    <t>смт Ємільчине</t>
  </si>
  <si>
    <t>за КОАТУУ</t>
  </si>
  <si>
    <t>за СПОДУ</t>
  </si>
  <si>
    <t xml:space="preserve">Галузь     </t>
  </si>
  <si>
    <t>за ЗКГНГ</t>
  </si>
  <si>
    <t xml:space="preserve">Вид економічної діяльності    </t>
  </si>
  <si>
    <t>Збирання безпечних відходів</t>
  </si>
  <si>
    <t xml:space="preserve">за  КВЕД  </t>
  </si>
  <si>
    <t>38.11</t>
  </si>
  <si>
    <t>Одиниця виміру: тис. гривень</t>
  </si>
  <si>
    <t xml:space="preserve">Місцезнаходження  </t>
  </si>
  <si>
    <t>Житомирська обл., Звягельський р-н, смт Ємільчине, вулиця Соборна, 51</t>
  </si>
  <si>
    <t xml:space="preserve">Телефон </t>
  </si>
  <si>
    <t>2-13-64</t>
  </si>
  <si>
    <t>Основні фінансові показники підприємства</t>
  </si>
  <si>
    <t xml:space="preserve">Код рядка </t>
  </si>
  <si>
    <t>Фінансовий план минулого року</t>
  </si>
  <si>
    <t>Плановий рік (усього)</t>
  </si>
  <si>
    <t xml:space="preserve">У тому числі </t>
  </si>
  <si>
    <t>І  квартал</t>
  </si>
  <si>
    <t>ІІ  квартал</t>
  </si>
  <si>
    <t>ІІІ  квартал</t>
  </si>
  <si>
    <t>ІV квартал</t>
  </si>
  <si>
    <t>І. Доходи</t>
  </si>
  <si>
    <t>Дохід (виручка) від реалізації продукції (товарів, робіт, послуг) (розшифрувати)</t>
  </si>
  <si>
    <t>010</t>
  </si>
  <si>
    <t>Кошти місцевого бюджету</t>
  </si>
  <si>
    <t>020</t>
  </si>
  <si>
    <t>030</t>
  </si>
  <si>
    <t>Всього доходів</t>
  </si>
  <si>
    <t>ІІ. Витрати</t>
  </si>
  <si>
    <t>Заробітна плата</t>
  </si>
  <si>
    <t>061</t>
  </si>
  <si>
    <t>в т.ч. за рахунок бюджетних коштів</t>
  </si>
  <si>
    <t>Нарахування на заробітну плату</t>
  </si>
  <si>
    <t>062</t>
  </si>
  <si>
    <t>Предмети, матеріали, обладнання та інвентар</t>
  </si>
  <si>
    <t>063</t>
  </si>
  <si>
    <t>Медикаменти та перев"язувальні матеріали</t>
  </si>
  <si>
    <t>064</t>
  </si>
  <si>
    <t>Оплата послуг (крім комунальних)</t>
  </si>
  <si>
    <t>065</t>
  </si>
  <si>
    <t>Оплата комунальних послуг та інших  енергоносіїв  (тепло, електроенергія, вода, інше)</t>
  </si>
  <si>
    <t>Оплата теплопостачання</t>
  </si>
  <si>
    <t>066</t>
  </si>
  <si>
    <t>Оплата водопостачання та водовідведення</t>
  </si>
  <si>
    <t>067</t>
  </si>
  <si>
    <t>Оплата електроенергії</t>
  </si>
  <si>
    <t>068</t>
  </si>
  <si>
    <t>Оплата природнього газу</t>
  </si>
  <si>
    <t>069</t>
  </si>
  <si>
    <t>Оплата інших енергоносіїв та комунальних послуг</t>
  </si>
  <si>
    <t>070</t>
  </si>
  <si>
    <t>Інші виплати населенню</t>
  </si>
  <si>
    <t>071</t>
  </si>
  <si>
    <t>072</t>
  </si>
  <si>
    <t>Капітальні витрати (розшифрування)</t>
  </si>
  <si>
    <t>073</t>
  </si>
  <si>
    <t>Усього витрати</t>
  </si>
  <si>
    <t>в тому числі:</t>
  </si>
  <si>
    <t xml:space="preserve">за рахунок власних надходжень </t>
  </si>
  <si>
    <t>за рахунок бюджетних коштів</t>
  </si>
  <si>
    <t>ІІІ. ФІНАНСОВІ РЕЗУЛЬТАТИ ВІД ОПЕРАЦІЙНОЇ ДІЯЛЬНОСТІ:</t>
  </si>
  <si>
    <t>033</t>
  </si>
  <si>
    <t xml:space="preserve">прибуток </t>
  </si>
  <si>
    <t>121</t>
  </si>
  <si>
    <t>ЗБИТОК</t>
  </si>
  <si>
    <t>122</t>
  </si>
  <si>
    <t>1V.Додаткова інформація</t>
  </si>
  <si>
    <t>Чисельність працівників</t>
  </si>
  <si>
    <t>Вартість статутного капіталу</t>
  </si>
  <si>
    <t>Податкова заборгованість</t>
  </si>
  <si>
    <t>Заборгованість перед працівниками за заробітною платою</t>
  </si>
  <si>
    <t>Залишок коштів на початок року</t>
  </si>
  <si>
    <t>Директор</t>
  </si>
  <si>
    <t>Віктор ГАЙЧЕНЯ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</si>
  <si>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</si>
  <si>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r>
      <t xml:space="preserve">Інші доходи </t>
    </r>
    <r>
      <rPr>
        <i/>
        <sz val="12"/>
        <rFont val="Times New Roman Cyr"/>
        <family val="1"/>
        <charset val="204"/>
      </rPr>
      <t>(розшифрувати)</t>
    </r>
  </si>
  <si>
    <r>
      <t xml:space="preserve">Інші витрати </t>
    </r>
    <r>
      <rPr>
        <i/>
        <sz val="12"/>
        <rFont val="Times New Roman Cyr"/>
        <family val="1"/>
        <charset val="204"/>
      </rPr>
      <t>(розшифрування)</t>
    </r>
  </si>
  <si>
    <t>ФІНАНСОВИЙ ПЛАН ПІДПРИЄМСТВА НА 2024 рік</t>
  </si>
  <si>
    <t>Дохід від оренди опор вуличного освітлення</t>
  </si>
  <si>
    <t xml:space="preserve">(посада)                                                                                                       (підпис)                                                              (ініціали, прізвище)      </t>
  </si>
  <si>
    <t xml:space="preserve">Рік </t>
  </si>
  <si>
    <t>Залишок коштів на кінець року</t>
  </si>
  <si>
    <t xml:space="preserve">Факт минулого року </t>
  </si>
  <si>
    <t xml:space="preserve">Додаток </t>
  </si>
  <si>
    <t>до рішення 28 сесії Ємільчинської селищної ради</t>
  </si>
  <si>
    <t xml:space="preserve">                                                                                              23 жовтня 2024р.    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</si>
</sst>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Arial"/>
      <family val="2"/>
      <charset val="204"/>
    </font>
    <font>
      <sz val="12"/>
      <color indexed="11"/>
      <name val="Arial"/>
      <family val="2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color indexed="10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 Cyr"/>
      <charset val="204"/>
    </font>
    <font>
      <b/>
      <sz val="10"/>
      <name val="Times New Roman CYR"/>
      <family val="1"/>
      <charset val="204"/>
    </font>
    <font>
      <i/>
      <sz val="12"/>
      <name val="Arial"/>
      <family val="2"/>
      <charset val="204"/>
    </font>
    <font>
      <b/>
      <u/>
      <sz val="12"/>
      <name val="Times New Roman Cyr"/>
      <charset val="204"/>
    </font>
    <font>
      <sz val="9"/>
      <name val="Arial Cyr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9" fillId="0" borderId="0"/>
  </cellStyleXfs>
  <cellXfs count="14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0" fontId="14" fillId="0" borderId="7" xfId="0" applyFont="1" applyBorder="1" applyAlignment="1">
      <alignment horizontal="left" wrapText="1"/>
    </xf>
    <xf numFmtId="49" fontId="14" fillId="0" borderId="7" xfId="0" quotePrefix="1" applyNumberFormat="1" applyFont="1" applyBorder="1" applyAlignment="1">
      <alignment horizontal="center" vertical="center"/>
    </xf>
    <xf numFmtId="164" fontId="15" fillId="0" borderId="7" xfId="0" applyNumberFormat="1" applyFont="1" applyBorder="1"/>
    <xf numFmtId="164" fontId="14" fillId="0" borderId="7" xfId="0" applyNumberFormat="1" applyFont="1" applyBorder="1"/>
    <xf numFmtId="0" fontId="14" fillId="0" borderId="7" xfId="0" applyFont="1" applyBorder="1" applyAlignment="1">
      <alignment horizontal="left"/>
    </xf>
    <xf numFmtId="49" fontId="14" fillId="0" borderId="7" xfId="0" quotePrefix="1" applyNumberFormat="1" applyFont="1" applyBorder="1" applyAlignment="1">
      <alignment horizontal="center"/>
    </xf>
    <xf numFmtId="164" fontId="16" fillId="0" borderId="7" xfId="0" applyNumberFormat="1" applyFont="1" applyBorder="1"/>
    <xf numFmtId="4" fontId="14" fillId="0" borderId="7" xfId="0" applyNumberFormat="1" applyFont="1" applyBorder="1"/>
    <xf numFmtId="0" fontId="15" fillId="0" borderId="7" xfId="0" applyFont="1" applyBorder="1" applyAlignment="1">
      <alignment horizontal="left" wrapText="1"/>
    </xf>
    <xf numFmtId="0" fontId="12" fillId="0" borderId="0" xfId="0" applyFont="1"/>
    <xf numFmtId="0" fontId="15" fillId="0" borderId="7" xfId="0" applyFont="1" applyBorder="1" applyAlignment="1">
      <alignment vertical="center" wrapText="1"/>
    </xf>
    <xf numFmtId="0" fontId="14" fillId="0" borderId="7" xfId="0" quotePrefix="1" applyFont="1" applyBorder="1" applyAlignment="1">
      <alignment horizontal="center"/>
    </xf>
    <xf numFmtId="164" fontId="17" fillId="0" borderId="7" xfId="0" applyNumberFormat="1" applyFont="1" applyBorder="1" applyAlignment="1">
      <alignment horizontal="center"/>
    </xf>
    <xf numFmtId="0" fontId="14" fillId="0" borderId="7" xfId="0" applyFont="1" applyBorder="1" applyAlignment="1">
      <alignment wrapText="1"/>
    </xf>
    <xf numFmtId="164" fontId="5" fillId="0" borderId="0" xfId="0" applyNumberFormat="1" applyFont="1"/>
    <xf numFmtId="0" fontId="18" fillId="0" borderId="7" xfId="0" applyFont="1" applyBorder="1" applyAlignment="1">
      <alignment horizontal="left" vertical="center" wrapText="1"/>
    </xf>
    <xf numFmtId="0" fontId="14" fillId="0" borderId="7" xfId="0" applyFont="1" applyBorder="1" applyAlignment="1">
      <alignment vertical="center" wrapText="1"/>
    </xf>
    <xf numFmtId="0" fontId="20" fillId="0" borderId="7" xfId="1" applyFont="1" applyBorder="1" applyAlignment="1">
      <alignment horizontal="left" vertical="center" wrapText="1"/>
    </xf>
    <xf numFmtId="49" fontId="21" fillId="0" borderId="7" xfId="1" applyNumberFormat="1" applyFont="1" applyBorder="1" applyAlignment="1">
      <alignment horizontal="left" vertical="center" wrapText="1"/>
    </xf>
    <xf numFmtId="164" fontId="7" fillId="0" borderId="0" xfId="0" applyNumberFormat="1" applyFont="1"/>
    <xf numFmtId="0" fontId="7" fillId="0" borderId="0" xfId="0" applyFont="1"/>
    <xf numFmtId="164" fontId="17" fillId="0" borderId="7" xfId="0" applyNumberFormat="1" applyFont="1" applyBorder="1"/>
    <xf numFmtId="0" fontId="14" fillId="0" borderId="0" xfId="0" applyFont="1" applyAlignment="1">
      <alignment horizontal="left" wrapText="1"/>
    </xf>
    <xf numFmtId="0" fontId="18" fillId="0" borderId="9" xfId="0" applyFont="1" applyBorder="1" applyAlignment="1">
      <alignment horizontal="left" vertical="center" wrapText="1"/>
    </xf>
    <xf numFmtId="49" fontId="14" fillId="0" borderId="9" xfId="0" quotePrefix="1" applyNumberFormat="1" applyFont="1" applyBorder="1" applyAlignment="1">
      <alignment horizontal="center"/>
    </xf>
    <xf numFmtId="164" fontId="14" fillId="0" borderId="9" xfId="0" applyNumberFormat="1" applyFont="1" applyBorder="1"/>
    <xf numFmtId="164" fontId="15" fillId="0" borderId="9" xfId="0" applyNumberFormat="1" applyFont="1" applyBorder="1"/>
    <xf numFmtId="0" fontId="22" fillId="0" borderId="9" xfId="0" applyFont="1" applyBorder="1" applyAlignment="1">
      <alignment wrapText="1"/>
    </xf>
    <xf numFmtId="0" fontId="22" fillId="0" borderId="7" xfId="0" applyFont="1" applyBorder="1" applyAlignment="1">
      <alignment wrapText="1"/>
    </xf>
    <xf numFmtId="0" fontId="18" fillId="0" borderId="7" xfId="0" applyFont="1" applyBorder="1" applyAlignment="1">
      <alignment wrapText="1"/>
    </xf>
    <xf numFmtId="0" fontId="15" fillId="0" borderId="7" xfId="0" applyFont="1" applyBorder="1" applyAlignment="1">
      <alignment wrapText="1"/>
    </xf>
    <xf numFmtId="0" fontId="23" fillId="0" borderId="7" xfId="0" applyFont="1" applyBorder="1" applyAlignment="1">
      <alignment horizontal="left" wrapText="1"/>
    </xf>
    <xf numFmtId="49" fontId="15" fillId="0" borderId="7" xfId="0" quotePrefix="1" applyNumberFormat="1" applyFont="1" applyBorder="1" applyAlignment="1">
      <alignment horizontal="center"/>
    </xf>
    <xf numFmtId="164" fontId="15" fillId="0" borderId="7" xfId="0" applyNumberFormat="1" applyFont="1" applyBorder="1" applyAlignment="1">
      <alignment horizontal="right" wrapText="1"/>
    </xf>
    <xf numFmtId="164" fontId="12" fillId="0" borderId="10" xfId="0" applyNumberFormat="1" applyFont="1" applyBorder="1"/>
    <xf numFmtId="0" fontId="14" fillId="0" borderId="4" xfId="0" applyFont="1" applyBorder="1" applyAlignment="1">
      <alignment horizontal="left" wrapText="1"/>
    </xf>
    <xf numFmtId="49" fontId="14" fillId="0" borderId="4" xfId="0" quotePrefix="1" applyNumberFormat="1" applyFont="1" applyBorder="1" applyAlignment="1">
      <alignment horizontal="center"/>
    </xf>
    <xf numFmtId="164" fontId="15" fillId="0" borderId="4" xfId="0" applyNumberFormat="1" applyFont="1" applyBorder="1"/>
    <xf numFmtId="49" fontId="14" fillId="0" borderId="7" xfId="0" applyNumberFormat="1" applyFont="1" applyBorder="1" applyAlignment="1">
      <alignment horizontal="center" wrapText="1"/>
    </xf>
    <xf numFmtId="0" fontId="22" fillId="0" borderId="7" xfId="0" applyFont="1" applyBorder="1" applyAlignment="1">
      <alignment horizontal="left" wrapText="1"/>
    </xf>
    <xf numFmtId="164" fontId="14" fillId="0" borderId="7" xfId="0" applyNumberFormat="1" applyFont="1" applyBorder="1" applyAlignment="1">
      <alignment horizontal="right" wrapText="1"/>
    </xf>
    <xf numFmtId="164" fontId="17" fillId="0" borderId="7" xfId="0" applyNumberFormat="1" applyFont="1" applyBorder="1" applyAlignment="1">
      <alignment horizontal="right" wrapText="1"/>
    </xf>
    <xf numFmtId="0" fontId="18" fillId="0" borderId="7" xfId="0" applyFont="1" applyBorder="1" applyAlignment="1">
      <alignment horizontal="left" wrapText="1"/>
    </xf>
    <xf numFmtId="0" fontId="18" fillId="0" borderId="7" xfId="0" quotePrefix="1" applyFont="1" applyBorder="1" applyAlignment="1">
      <alignment horizontal="center"/>
    </xf>
    <xf numFmtId="3" fontId="15" fillId="0" borderId="7" xfId="0" applyNumberFormat="1" applyFont="1" applyBorder="1" applyAlignment="1">
      <alignment horizontal="right" wrapText="1"/>
    </xf>
    <xf numFmtId="164" fontId="15" fillId="0" borderId="7" xfId="0" applyNumberFormat="1" applyFont="1" applyBorder="1" applyAlignment="1">
      <alignment horizontal="center" wrapText="1"/>
    </xf>
    <xf numFmtId="164" fontId="17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wrapText="1"/>
    </xf>
    <xf numFmtId="0" fontId="5" fillId="0" borderId="7" xfId="0" quotePrefix="1" applyFont="1" applyBorder="1" applyAlignment="1">
      <alignment horizontal="center"/>
    </xf>
    <xf numFmtId="164" fontId="5" fillId="0" borderId="7" xfId="0" applyNumberFormat="1" applyFont="1" applyBorder="1" applyAlignment="1">
      <alignment vertical="center"/>
    </xf>
    <xf numFmtId="3" fontId="24" fillId="0" borderId="7" xfId="0" applyNumberFormat="1" applyFont="1" applyBorder="1" applyAlignment="1">
      <alignment vertical="center"/>
    </xf>
    <xf numFmtId="0" fontId="5" fillId="0" borderId="7" xfId="0" applyFont="1" applyBorder="1"/>
    <xf numFmtId="3" fontId="5" fillId="0" borderId="7" xfId="0" applyNumberFormat="1" applyFont="1" applyBorder="1"/>
    <xf numFmtId="0" fontId="25" fillId="0" borderId="0" xfId="0" applyFont="1"/>
    <xf numFmtId="0" fontId="26" fillId="0" borderId="0" xfId="0" applyFont="1"/>
    <xf numFmtId="0" fontId="29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1" fillId="0" borderId="7" xfId="0" applyFont="1" applyBorder="1" applyAlignment="1">
      <alignment horizontal="left" vertical="center"/>
    </xf>
    <xf numFmtId="0" fontId="17" fillId="0" borderId="7" xfId="0" applyFont="1" applyBorder="1" applyAlignment="1">
      <alignment horizontal="center"/>
    </xf>
    <xf numFmtId="164" fontId="14" fillId="3" borderId="7" xfId="0" applyNumberFormat="1" applyFont="1" applyFill="1" applyBorder="1"/>
    <xf numFmtId="164" fontId="14" fillId="3" borderId="9" xfId="0" applyNumberFormat="1" applyFont="1" applyFill="1" applyBorder="1"/>
    <xf numFmtId="164" fontId="18" fillId="0" borderId="7" xfId="0" applyNumberFormat="1" applyFont="1" applyBorder="1"/>
    <xf numFmtId="164" fontId="18" fillId="3" borderId="7" xfId="0" applyNumberFormat="1" applyFont="1" applyFill="1" applyBorder="1"/>
    <xf numFmtId="164" fontId="14" fillId="0" borderId="7" xfId="0" quotePrefix="1" applyNumberFormat="1" applyFont="1" applyBorder="1" applyAlignment="1">
      <alignment horizontal="right"/>
    </xf>
    <xf numFmtId="164" fontId="15" fillId="0" borderId="7" xfId="0" applyNumberFormat="1" applyFont="1" applyBorder="1" applyAlignment="1">
      <alignment horizontal="right"/>
    </xf>
    <xf numFmtId="164" fontId="17" fillId="0" borderId="7" xfId="0" applyNumberFormat="1" applyFont="1" applyBorder="1" applyAlignment="1">
      <alignment horizontal="right"/>
    </xf>
    <xf numFmtId="164" fontId="14" fillId="0" borderId="7" xfId="0" quotePrefix="1" applyNumberFormat="1" applyFont="1" applyBorder="1" applyAlignment="1">
      <alignment horizontal="right" wrapText="1"/>
    </xf>
    <xf numFmtId="164" fontId="14" fillId="0" borderId="7" xfId="0" applyNumberFormat="1" applyFont="1" applyBorder="1" applyAlignment="1">
      <alignment horizontal="right"/>
    </xf>
    <xf numFmtId="164" fontId="14" fillId="0" borderId="9" xfId="0" applyNumberFormat="1" applyFont="1" applyBorder="1" applyAlignment="1">
      <alignment horizontal="right"/>
    </xf>
    <xf numFmtId="164" fontId="15" fillId="0" borderId="9" xfId="0" applyNumberFormat="1" applyFont="1" applyBorder="1" applyAlignment="1">
      <alignment horizontal="right"/>
    </xf>
    <xf numFmtId="164" fontId="14" fillId="0" borderId="4" xfId="0" applyNumberFormat="1" applyFont="1" applyBorder="1" applyAlignment="1">
      <alignment horizontal="right" wrapText="1"/>
    </xf>
    <xf numFmtId="0" fontId="5" fillId="0" borderId="7" xfId="0" quotePrefix="1" applyFont="1" applyBorder="1" applyAlignment="1">
      <alignment horizontal="right" vertical="center" wrapText="1"/>
    </xf>
    <xf numFmtId="164" fontId="22" fillId="0" borderId="7" xfId="0" applyNumberFormat="1" applyFont="1" applyBorder="1" applyAlignment="1">
      <alignment horizontal="right"/>
    </xf>
    <xf numFmtId="164" fontId="22" fillId="0" borderId="7" xfId="0" quotePrefix="1" applyNumberFormat="1" applyFont="1" applyBorder="1" applyAlignment="1">
      <alignment horizontal="right" wrapText="1"/>
    </xf>
    <xf numFmtId="164" fontId="14" fillId="0" borderId="4" xfId="0" applyNumberFormat="1" applyFont="1" applyBorder="1" applyAlignment="1">
      <alignment horizontal="right"/>
    </xf>
    <xf numFmtId="164" fontId="5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right"/>
    </xf>
    <xf numFmtId="3" fontId="5" fillId="0" borderId="0" xfId="0" applyNumberFormat="1" applyFont="1"/>
    <xf numFmtId="164" fontId="17" fillId="0" borderId="6" xfId="0" applyNumberFormat="1" applyFont="1" applyBorder="1" applyAlignment="1">
      <alignment horizontal="right"/>
    </xf>
    <xf numFmtId="3" fontId="18" fillId="0" borderId="7" xfId="0" applyNumberFormat="1" applyFont="1" applyBorder="1" applyAlignment="1">
      <alignment horizontal="right" wrapText="1"/>
    </xf>
    <xf numFmtId="164" fontId="5" fillId="0" borderId="7" xfId="0" quotePrefix="1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9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3" fillId="2" borderId="7" xfId="0" applyFont="1" applyFill="1" applyBorder="1" applyAlignment="1">
      <alignment horizontal="center" vertical="top" wrapText="1"/>
    </xf>
    <xf numFmtId="0" fontId="11" fillId="0" borderId="7" xfId="0" applyFont="1" applyBorder="1" applyAlignment="1">
      <alignment horizontal="center" wrapText="1"/>
    </xf>
    <xf numFmtId="0" fontId="13" fillId="0" borderId="7" xfId="0" applyFont="1" applyBorder="1" applyAlignment="1">
      <alignment horizontal="center"/>
    </xf>
    <xf numFmtId="0" fontId="26" fillId="0" borderId="1" xfId="0" applyFont="1" applyBorder="1"/>
    <xf numFmtId="0" fontId="0" fillId="0" borderId="1" xfId="0" applyBorder="1"/>
    <xf numFmtId="0" fontId="27" fillId="0" borderId="0" xfId="0" applyFont="1"/>
    <xf numFmtId="0" fontId="28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9"/>
  <sheetViews>
    <sheetView tabSelected="1" zoomScale="82" zoomScaleNormal="82" workbookViewId="0">
      <selection activeCell="B3" sqref="B3:I3"/>
    </sheetView>
  </sheetViews>
  <sheetFormatPr defaultRowHeight="15" x14ac:dyDescent="0.2"/>
  <cols>
    <col min="1" max="1" width="52.5703125" style="19" customWidth="1"/>
    <col min="2" max="2" width="8.28515625" style="81" bestFit="1" customWidth="1"/>
    <col min="3" max="3" width="14.85546875" style="81" customWidth="1"/>
    <col min="4" max="4" width="16.28515625" style="81" customWidth="1"/>
    <col min="5" max="5" width="13.42578125" style="19" customWidth="1"/>
    <col min="6" max="6" width="14.28515625" style="19" customWidth="1"/>
    <col min="7" max="7" width="14" style="19" customWidth="1"/>
    <col min="8" max="8" width="16" style="19" customWidth="1"/>
    <col min="9" max="9" width="19.28515625" style="19" customWidth="1"/>
    <col min="10" max="10" width="10.140625" style="19" bestFit="1" customWidth="1"/>
    <col min="11" max="11" width="14.140625" style="19" customWidth="1"/>
    <col min="12" max="256" width="9.140625" style="19"/>
    <col min="257" max="257" width="52.5703125" style="19" customWidth="1"/>
    <col min="258" max="258" width="8.28515625" style="19" bestFit="1" customWidth="1"/>
    <col min="259" max="259" width="14.85546875" style="19" customWidth="1"/>
    <col min="260" max="260" width="16.28515625" style="19" customWidth="1"/>
    <col min="261" max="261" width="13.42578125" style="19" customWidth="1"/>
    <col min="262" max="262" width="14.28515625" style="19" customWidth="1"/>
    <col min="263" max="263" width="14" style="19" customWidth="1"/>
    <col min="264" max="264" width="16" style="19" customWidth="1"/>
    <col min="265" max="265" width="19.28515625" style="19" customWidth="1"/>
    <col min="266" max="266" width="10.140625" style="19" bestFit="1" customWidth="1"/>
    <col min="267" max="267" width="14.140625" style="19" customWidth="1"/>
    <col min="268" max="512" width="9.140625" style="19"/>
    <col min="513" max="513" width="52.5703125" style="19" customWidth="1"/>
    <col min="514" max="514" width="8.28515625" style="19" bestFit="1" customWidth="1"/>
    <col min="515" max="515" width="14.85546875" style="19" customWidth="1"/>
    <col min="516" max="516" width="16.28515625" style="19" customWidth="1"/>
    <col min="517" max="517" width="13.42578125" style="19" customWidth="1"/>
    <col min="518" max="518" width="14.28515625" style="19" customWidth="1"/>
    <col min="519" max="519" width="14" style="19" customWidth="1"/>
    <col min="520" max="520" width="16" style="19" customWidth="1"/>
    <col min="521" max="521" width="19.28515625" style="19" customWidth="1"/>
    <col min="522" max="522" width="10.140625" style="19" bestFit="1" customWidth="1"/>
    <col min="523" max="523" width="14.140625" style="19" customWidth="1"/>
    <col min="524" max="768" width="9.140625" style="19"/>
    <col min="769" max="769" width="52.5703125" style="19" customWidth="1"/>
    <col min="770" max="770" width="8.28515625" style="19" bestFit="1" customWidth="1"/>
    <col min="771" max="771" width="14.85546875" style="19" customWidth="1"/>
    <col min="772" max="772" width="16.28515625" style="19" customWidth="1"/>
    <col min="773" max="773" width="13.42578125" style="19" customWidth="1"/>
    <col min="774" max="774" width="14.28515625" style="19" customWidth="1"/>
    <col min="775" max="775" width="14" style="19" customWidth="1"/>
    <col min="776" max="776" width="16" style="19" customWidth="1"/>
    <col min="777" max="777" width="19.28515625" style="19" customWidth="1"/>
    <col min="778" max="778" width="10.140625" style="19" bestFit="1" customWidth="1"/>
    <col min="779" max="779" width="14.140625" style="19" customWidth="1"/>
    <col min="780" max="1024" width="9.140625" style="19"/>
    <col min="1025" max="1025" width="52.5703125" style="19" customWidth="1"/>
    <col min="1026" max="1026" width="8.28515625" style="19" bestFit="1" customWidth="1"/>
    <col min="1027" max="1027" width="14.85546875" style="19" customWidth="1"/>
    <col min="1028" max="1028" width="16.28515625" style="19" customWidth="1"/>
    <col min="1029" max="1029" width="13.42578125" style="19" customWidth="1"/>
    <col min="1030" max="1030" width="14.28515625" style="19" customWidth="1"/>
    <col min="1031" max="1031" width="14" style="19" customWidth="1"/>
    <col min="1032" max="1032" width="16" style="19" customWidth="1"/>
    <col min="1033" max="1033" width="19.28515625" style="19" customWidth="1"/>
    <col min="1034" max="1034" width="10.140625" style="19" bestFit="1" customWidth="1"/>
    <col min="1035" max="1035" width="14.140625" style="19" customWidth="1"/>
    <col min="1036" max="1280" width="9.140625" style="19"/>
    <col min="1281" max="1281" width="52.5703125" style="19" customWidth="1"/>
    <col min="1282" max="1282" width="8.28515625" style="19" bestFit="1" customWidth="1"/>
    <col min="1283" max="1283" width="14.85546875" style="19" customWidth="1"/>
    <col min="1284" max="1284" width="16.28515625" style="19" customWidth="1"/>
    <col min="1285" max="1285" width="13.42578125" style="19" customWidth="1"/>
    <col min="1286" max="1286" width="14.28515625" style="19" customWidth="1"/>
    <col min="1287" max="1287" width="14" style="19" customWidth="1"/>
    <col min="1288" max="1288" width="16" style="19" customWidth="1"/>
    <col min="1289" max="1289" width="19.28515625" style="19" customWidth="1"/>
    <col min="1290" max="1290" width="10.140625" style="19" bestFit="1" customWidth="1"/>
    <col min="1291" max="1291" width="14.140625" style="19" customWidth="1"/>
    <col min="1292" max="1536" width="9.140625" style="19"/>
    <col min="1537" max="1537" width="52.5703125" style="19" customWidth="1"/>
    <col min="1538" max="1538" width="8.28515625" style="19" bestFit="1" customWidth="1"/>
    <col min="1539" max="1539" width="14.85546875" style="19" customWidth="1"/>
    <col min="1540" max="1540" width="16.28515625" style="19" customWidth="1"/>
    <col min="1541" max="1541" width="13.42578125" style="19" customWidth="1"/>
    <col min="1542" max="1542" width="14.28515625" style="19" customWidth="1"/>
    <col min="1543" max="1543" width="14" style="19" customWidth="1"/>
    <col min="1544" max="1544" width="16" style="19" customWidth="1"/>
    <col min="1545" max="1545" width="19.28515625" style="19" customWidth="1"/>
    <col min="1546" max="1546" width="10.140625" style="19" bestFit="1" customWidth="1"/>
    <col min="1547" max="1547" width="14.140625" style="19" customWidth="1"/>
    <col min="1548" max="1792" width="9.140625" style="19"/>
    <col min="1793" max="1793" width="52.5703125" style="19" customWidth="1"/>
    <col min="1794" max="1794" width="8.28515625" style="19" bestFit="1" customWidth="1"/>
    <col min="1795" max="1795" width="14.85546875" style="19" customWidth="1"/>
    <col min="1796" max="1796" width="16.28515625" style="19" customWidth="1"/>
    <col min="1797" max="1797" width="13.42578125" style="19" customWidth="1"/>
    <col min="1798" max="1798" width="14.28515625" style="19" customWidth="1"/>
    <col min="1799" max="1799" width="14" style="19" customWidth="1"/>
    <col min="1800" max="1800" width="16" style="19" customWidth="1"/>
    <col min="1801" max="1801" width="19.28515625" style="19" customWidth="1"/>
    <col min="1802" max="1802" width="10.140625" style="19" bestFit="1" customWidth="1"/>
    <col min="1803" max="1803" width="14.140625" style="19" customWidth="1"/>
    <col min="1804" max="2048" width="9.140625" style="19"/>
    <col min="2049" max="2049" width="52.5703125" style="19" customWidth="1"/>
    <col min="2050" max="2050" width="8.28515625" style="19" bestFit="1" customWidth="1"/>
    <col min="2051" max="2051" width="14.85546875" style="19" customWidth="1"/>
    <col min="2052" max="2052" width="16.28515625" style="19" customWidth="1"/>
    <col min="2053" max="2053" width="13.42578125" style="19" customWidth="1"/>
    <col min="2054" max="2054" width="14.28515625" style="19" customWidth="1"/>
    <col min="2055" max="2055" width="14" style="19" customWidth="1"/>
    <col min="2056" max="2056" width="16" style="19" customWidth="1"/>
    <col min="2057" max="2057" width="19.28515625" style="19" customWidth="1"/>
    <col min="2058" max="2058" width="10.140625" style="19" bestFit="1" customWidth="1"/>
    <col min="2059" max="2059" width="14.140625" style="19" customWidth="1"/>
    <col min="2060" max="2304" width="9.140625" style="19"/>
    <col min="2305" max="2305" width="52.5703125" style="19" customWidth="1"/>
    <col min="2306" max="2306" width="8.28515625" style="19" bestFit="1" customWidth="1"/>
    <col min="2307" max="2307" width="14.85546875" style="19" customWidth="1"/>
    <col min="2308" max="2308" width="16.28515625" style="19" customWidth="1"/>
    <col min="2309" max="2309" width="13.42578125" style="19" customWidth="1"/>
    <col min="2310" max="2310" width="14.28515625" style="19" customWidth="1"/>
    <col min="2311" max="2311" width="14" style="19" customWidth="1"/>
    <col min="2312" max="2312" width="16" style="19" customWidth="1"/>
    <col min="2313" max="2313" width="19.28515625" style="19" customWidth="1"/>
    <col min="2314" max="2314" width="10.140625" style="19" bestFit="1" customWidth="1"/>
    <col min="2315" max="2315" width="14.140625" style="19" customWidth="1"/>
    <col min="2316" max="2560" width="9.140625" style="19"/>
    <col min="2561" max="2561" width="52.5703125" style="19" customWidth="1"/>
    <col min="2562" max="2562" width="8.28515625" style="19" bestFit="1" customWidth="1"/>
    <col min="2563" max="2563" width="14.85546875" style="19" customWidth="1"/>
    <col min="2564" max="2564" width="16.28515625" style="19" customWidth="1"/>
    <col min="2565" max="2565" width="13.42578125" style="19" customWidth="1"/>
    <col min="2566" max="2566" width="14.28515625" style="19" customWidth="1"/>
    <col min="2567" max="2567" width="14" style="19" customWidth="1"/>
    <col min="2568" max="2568" width="16" style="19" customWidth="1"/>
    <col min="2569" max="2569" width="19.28515625" style="19" customWidth="1"/>
    <col min="2570" max="2570" width="10.140625" style="19" bestFit="1" customWidth="1"/>
    <col min="2571" max="2571" width="14.140625" style="19" customWidth="1"/>
    <col min="2572" max="2816" width="9.140625" style="19"/>
    <col min="2817" max="2817" width="52.5703125" style="19" customWidth="1"/>
    <col min="2818" max="2818" width="8.28515625" style="19" bestFit="1" customWidth="1"/>
    <col min="2819" max="2819" width="14.85546875" style="19" customWidth="1"/>
    <col min="2820" max="2820" width="16.28515625" style="19" customWidth="1"/>
    <col min="2821" max="2821" width="13.42578125" style="19" customWidth="1"/>
    <col min="2822" max="2822" width="14.28515625" style="19" customWidth="1"/>
    <col min="2823" max="2823" width="14" style="19" customWidth="1"/>
    <col min="2824" max="2824" width="16" style="19" customWidth="1"/>
    <col min="2825" max="2825" width="19.28515625" style="19" customWidth="1"/>
    <col min="2826" max="2826" width="10.140625" style="19" bestFit="1" customWidth="1"/>
    <col min="2827" max="2827" width="14.140625" style="19" customWidth="1"/>
    <col min="2828" max="3072" width="9.140625" style="19"/>
    <col min="3073" max="3073" width="52.5703125" style="19" customWidth="1"/>
    <col min="3074" max="3074" width="8.28515625" style="19" bestFit="1" customWidth="1"/>
    <col min="3075" max="3075" width="14.85546875" style="19" customWidth="1"/>
    <col min="3076" max="3076" width="16.28515625" style="19" customWidth="1"/>
    <col min="3077" max="3077" width="13.42578125" style="19" customWidth="1"/>
    <col min="3078" max="3078" width="14.28515625" style="19" customWidth="1"/>
    <col min="3079" max="3079" width="14" style="19" customWidth="1"/>
    <col min="3080" max="3080" width="16" style="19" customWidth="1"/>
    <col min="3081" max="3081" width="19.28515625" style="19" customWidth="1"/>
    <col min="3082" max="3082" width="10.140625" style="19" bestFit="1" customWidth="1"/>
    <col min="3083" max="3083" width="14.140625" style="19" customWidth="1"/>
    <col min="3084" max="3328" width="9.140625" style="19"/>
    <col min="3329" max="3329" width="52.5703125" style="19" customWidth="1"/>
    <col min="3330" max="3330" width="8.28515625" style="19" bestFit="1" customWidth="1"/>
    <col min="3331" max="3331" width="14.85546875" style="19" customWidth="1"/>
    <col min="3332" max="3332" width="16.28515625" style="19" customWidth="1"/>
    <col min="3333" max="3333" width="13.42578125" style="19" customWidth="1"/>
    <col min="3334" max="3334" width="14.28515625" style="19" customWidth="1"/>
    <col min="3335" max="3335" width="14" style="19" customWidth="1"/>
    <col min="3336" max="3336" width="16" style="19" customWidth="1"/>
    <col min="3337" max="3337" width="19.28515625" style="19" customWidth="1"/>
    <col min="3338" max="3338" width="10.140625" style="19" bestFit="1" customWidth="1"/>
    <col min="3339" max="3339" width="14.140625" style="19" customWidth="1"/>
    <col min="3340" max="3584" width="9.140625" style="19"/>
    <col min="3585" max="3585" width="52.5703125" style="19" customWidth="1"/>
    <col min="3586" max="3586" width="8.28515625" style="19" bestFit="1" customWidth="1"/>
    <col min="3587" max="3587" width="14.85546875" style="19" customWidth="1"/>
    <col min="3588" max="3588" width="16.28515625" style="19" customWidth="1"/>
    <col min="3589" max="3589" width="13.42578125" style="19" customWidth="1"/>
    <col min="3590" max="3590" width="14.28515625" style="19" customWidth="1"/>
    <col min="3591" max="3591" width="14" style="19" customWidth="1"/>
    <col min="3592" max="3592" width="16" style="19" customWidth="1"/>
    <col min="3593" max="3593" width="19.28515625" style="19" customWidth="1"/>
    <col min="3594" max="3594" width="10.140625" style="19" bestFit="1" customWidth="1"/>
    <col min="3595" max="3595" width="14.140625" style="19" customWidth="1"/>
    <col min="3596" max="3840" width="9.140625" style="19"/>
    <col min="3841" max="3841" width="52.5703125" style="19" customWidth="1"/>
    <col min="3842" max="3842" width="8.28515625" style="19" bestFit="1" customWidth="1"/>
    <col min="3843" max="3843" width="14.85546875" style="19" customWidth="1"/>
    <col min="3844" max="3844" width="16.28515625" style="19" customWidth="1"/>
    <col min="3845" max="3845" width="13.42578125" style="19" customWidth="1"/>
    <col min="3846" max="3846" width="14.28515625" style="19" customWidth="1"/>
    <col min="3847" max="3847" width="14" style="19" customWidth="1"/>
    <col min="3848" max="3848" width="16" style="19" customWidth="1"/>
    <col min="3849" max="3849" width="19.28515625" style="19" customWidth="1"/>
    <col min="3850" max="3850" width="10.140625" style="19" bestFit="1" customWidth="1"/>
    <col min="3851" max="3851" width="14.140625" style="19" customWidth="1"/>
    <col min="3852" max="4096" width="9.140625" style="19"/>
    <col min="4097" max="4097" width="52.5703125" style="19" customWidth="1"/>
    <col min="4098" max="4098" width="8.28515625" style="19" bestFit="1" customWidth="1"/>
    <col min="4099" max="4099" width="14.85546875" style="19" customWidth="1"/>
    <col min="4100" max="4100" width="16.28515625" style="19" customWidth="1"/>
    <col min="4101" max="4101" width="13.42578125" style="19" customWidth="1"/>
    <col min="4102" max="4102" width="14.28515625" style="19" customWidth="1"/>
    <col min="4103" max="4103" width="14" style="19" customWidth="1"/>
    <col min="4104" max="4104" width="16" style="19" customWidth="1"/>
    <col min="4105" max="4105" width="19.28515625" style="19" customWidth="1"/>
    <col min="4106" max="4106" width="10.140625" style="19" bestFit="1" customWidth="1"/>
    <col min="4107" max="4107" width="14.140625" style="19" customWidth="1"/>
    <col min="4108" max="4352" width="9.140625" style="19"/>
    <col min="4353" max="4353" width="52.5703125" style="19" customWidth="1"/>
    <col min="4354" max="4354" width="8.28515625" style="19" bestFit="1" customWidth="1"/>
    <col min="4355" max="4355" width="14.85546875" style="19" customWidth="1"/>
    <col min="4356" max="4356" width="16.28515625" style="19" customWidth="1"/>
    <col min="4357" max="4357" width="13.42578125" style="19" customWidth="1"/>
    <col min="4358" max="4358" width="14.28515625" style="19" customWidth="1"/>
    <col min="4359" max="4359" width="14" style="19" customWidth="1"/>
    <col min="4360" max="4360" width="16" style="19" customWidth="1"/>
    <col min="4361" max="4361" width="19.28515625" style="19" customWidth="1"/>
    <col min="4362" max="4362" width="10.140625" style="19" bestFit="1" customWidth="1"/>
    <col min="4363" max="4363" width="14.140625" style="19" customWidth="1"/>
    <col min="4364" max="4608" width="9.140625" style="19"/>
    <col min="4609" max="4609" width="52.5703125" style="19" customWidth="1"/>
    <col min="4610" max="4610" width="8.28515625" style="19" bestFit="1" customWidth="1"/>
    <col min="4611" max="4611" width="14.85546875" style="19" customWidth="1"/>
    <col min="4612" max="4612" width="16.28515625" style="19" customWidth="1"/>
    <col min="4613" max="4613" width="13.42578125" style="19" customWidth="1"/>
    <col min="4614" max="4614" width="14.28515625" style="19" customWidth="1"/>
    <col min="4615" max="4615" width="14" style="19" customWidth="1"/>
    <col min="4616" max="4616" width="16" style="19" customWidth="1"/>
    <col min="4617" max="4617" width="19.28515625" style="19" customWidth="1"/>
    <col min="4618" max="4618" width="10.140625" style="19" bestFit="1" customWidth="1"/>
    <col min="4619" max="4619" width="14.140625" style="19" customWidth="1"/>
    <col min="4620" max="4864" width="9.140625" style="19"/>
    <col min="4865" max="4865" width="52.5703125" style="19" customWidth="1"/>
    <col min="4866" max="4866" width="8.28515625" style="19" bestFit="1" customWidth="1"/>
    <col min="4867" max="4867" width="14.85546875" style="19" customWidth="1"/>
    <col min="4868" max="4868" width="16.28515625" style="19" customWidth="1"/>
    <col min="4869" max="4869" width="13.42578125" style="19" customWidth="1"/>
    <col min="4870" max="4870" width="14.28515625" style="19" customWidth="1"/>
    <col min="4871" max="4871" width="14" style="19" customWidth="1"/>
    <col min="4872" max="4872" width="16" style="19" customWidth="1"/>
    <col min="4873" max="4873" width="19.28515625" style="19" customWidth="1"/>
    <col min="4874" max="4874" width="10.140625" style="19" bestFit="1" customWidth="1"/>
    <col min="4875" max="4875" width="14.140625" style="19" customWidth="1"/>
    <col min="4876" max="5120" width="9.140625" style="19"/>
    <col min="5121" max="5121" width="52.5703125" style="19" customWidth="1"/>
    <col min="5122" max="5122" width="8.28515625" style="19" bestFit="1" customWidth="1"/>
    <col min="5123" max="5123" width="14.85546875" style="19" customWidth="1"/>
    <col min="5124" max="5124" width="16.28515625" style="19" customWidth="1"/>
    <col min="5125" max="5125" width="13.42578125" style="19" customWidth="1"/>
    <col min="5126" max="5126" width="14.28515625" style="19" customWidth="1"/>
    <col min="5127" max="5127" width="14" style="19" customWidth="1"/>
    <col min="5128" max="5128" width="16" style="19" customWidth="1"/>
    <col min="5129" max="5129" width="19.28515625" style="19" customWidth="1"/>
    <col min="5130" max="5130" width="10.140625" style="19" bestFit="1" customWidth="1"/>
    <col min="5131" max="5131" width="14.140625" style="19" customWidth="1"/>
    <col min="5132" max="5376" width="9.140625" style="19"/>
    <col min="5377" max="5377" width="52.5703125" style="19" customWidth="1"/>
    <col min="5378" max="5378" width="8.28515625" style="19" bestFit="1" customWidth="1"/>
    <col min="5379" max="5379" width="14.85546875" style="19" customWidth="1"/>
    <col min="5380" max="5380" width="16.28515625" style="19" customWidth="1"/>
    <col min="5381" max="5381" width="13.42578125" style="19" customWidth="1"/>
    <col min="5382" max="5382" width="14.28515625" style="19" customWidth="1"/>
    <col min="5383" max="5383" width="14" style="19" customWidth="1"/>
    <col min="5384" max="5384" width="16" style="19" customWidth="1"/>
    <col min="5385" max="5385" width="19.28515625" style="19" customWidth="1"/>
    <col min="5386" max="5386" width="10.140625" style="19" bestFit="1" customWidth="1"/>
    <col min="5387" max="5387" width="14.140625" style="19" customWidth="1"/>
    <col min="5388" max="5632" width="9.140625" style="19"/>
    <col min="5633" max="5633" width="52.5703125" style="19" customWidth="1"/>
    <col min="5634" max="5634" width="8.28515625" style="19" bestFit="1" customWidth="1"/>
    <col min="5635" max="5635" width="14.85546875" style="19" customWidth="1"/>
    <col min="5636" max="5636" width="16.28515625" style="19" customWidth="1"/>
    <col min="5637" max="5637" width="13.42578125" style="19" customWidth="1"/>
    <col min="5638" max="5638" width="14.28515625" style="19" customWidth="1"/>
    <col min="5639" max="5639" width="14" style="19" customWidth="1"/>
    <col min="5640" max="5640" width="16" style="19" customWidth="1"/>
    <col min="5641" max="5641" width="19.28515625" style="19" customWidth="1"/>
    <col min="5642" max="5642" width="10.140625" style="19" bestFit="1" customWidth="1"/>
    <col min="5643" max="5643" width="14.140625" style="19" customWidth="1"/>
    <col min="5644" max="5888" width="9.140625" style="19"/>
    <col min="5889" max="5889" width="52.5703125" style="19" customWidth="1"/>
    <col min="5890" max="5890" width="8.28515625" style="19" bestFit="1" customWidth="1"/>
    <col min="5891" max="5891" width="14.85546875" style="19" customWidth="1"/>
    <col min="5892" max="5892" width="16.28515625" style="19" customWidth="1"/>
    <col min="5893" max="5893" width="13.42578125" style="19" customWidth="1"/>
    <col min="5894" max="5894" width="14.28515625" style="19" customWidth="1"/>
    <col min="5895" max="5895" width="14" style="19" customWidth="1"/>
    <col min="5896" max="5896" width="16" style="19" customWidth="1"/>
    <col min="5897" max="5897" width="19.28515625" style="19" customWidth="1"/>
    <col min="5898" max="5898" width="10.140625" style="19" bestFit="1" customWidth="1"/>
    <col min="5899" max="5899" width="14.140625" style="19" customWidth="1"/>
    <col min="5900" max="6144" width="9.140625" style="19"/>
    <col min="6145" max="6145" width="52.5703125" style="19" customWidth="1"/>
    <col min="6146" max="6146" width="8.28515625" style="19" bestFit="1" customWidth="1"/>
    <col min="6147" max="6147" width="14.85546875" style="19" customWidth="1"/>
    <col min="6148" max="6148" width="16.28515625" style="19" customWidth="1"/>
    <col min="6149" max="6149" width="13.42578125" style="19" customWidth="1"/>
    <col min="6150" max="6150" width="14.28515625" style="19" customWidth="1"/>
    <col min="6151" max="6151" width="14" style="19" customWidth="1"/>
    <col min="6152" max="6152" width="16" style="19" customWidth="1"/>
    <col min="6153" max="6153" width="19.28515625" style="19" customWidth="1"/>
    <col min="6154" max="6154" width="10.140625" style="19" bestFit="1" customWidth="1"/>
    <col min="6155" max="6155" width="14.140625" style="19" customWidth="1"/>
    <col min="6156" max="6400" width="9.140625" style="19"/>
    <col min="6401" max="6401" width="52.5703125" style="19" customWidth="1"/>
    <col min="6402" max="6402" width="8.28515625" style="19" bestFit="1" customWidth="1"/>
    <col min="6403" max="6403" width="14.85546875" style="19" customWidth="1"/>
    <col min="6404" max="6404" width="16.28515625" style="19" customWidth="1"/>
    <col min="6405" max="6405" width="13.42578125" style="19" customWidth="1"/>
    <col min="6406" max="6406" width="14.28515625" style="19" customWidth="1"/>
    <col min="6407" max="6407" width="14" style="19" customWidth="1"/>
    <col min="6408" max="6408" width="16" style="19" customWidth="1"/>
    <col min="6409" max="6409" width="19.28515625" style="19" customWidth="1"/>
    <col min="6410" max="6410" width="10.140625" style="19" bestFit="1" customWidth="1"/>
    <col min="6411" max="6411" width="14.140625" style="19" customWidth="1"/>
    <col min="6412" max="6656" width="9.140625" style="19"/>
    <col min="6657" max="6657" width="52.5703125" style="19" customWidth="1"/>
    <col min="6658" max="6658" width="8.28515625" style="19" bestFit="1" customWidth="1"/>
    <col min="6659" max="6659" width="14.85546875" style="19" customWidth="1"/>
    <col min="6660" max="6660" width="16.28515625" style="19" customWidth="1"/>
    <col min="6661" max="6661" width="13.42578125" style="19" customWidth="1"/>
    <col min="6662" max="6662" width="14.28515625" style="19" customWidth="1"/>
    <col min="6663" max="6663" width="14" style="19" customWidth="1"/>
    <col min="6664" max="6664" width="16" style="19" customWidth="1"/>
    <col min="6665" max="6665" width="19.28515625" style="19" customWidth="1"/>
    <col min="6666" max="6666" width="10.140625" style="19" bestFit="1" customWidth="1"/>
    <col min="6667" max="6667" width="14.140625" style="19" customWidth="1"/>
    <col min="6668" max="6912" width="9.140625" style="19"/>
    <col min="6913" max="6913" width="52.5703125" style="19" customWidth="1"/>
    <col min="6914" max="6914" width="8.28515625" style="19" bestFit="1" customWidth="1"/>
    <col min="6915" max="6915" width="14.85546875" style="19" customWidth="1"/>
    <col min="6916" max="6916" width="16.28515625" style="19" customWidth="1"/>
    <col min="6917" max="6917" width="13.42578125" style="19" customWidth="1"/>
    <col min="6918" max="6918" width="14.28515625" style="19" customWidth="1"/>
    <col min="6919" max="6919" width="14" style="19" customWidth="1"/>
    <col min="6920" max="6920" width="16" style="19" customWidth="1"/>
    <col min="6921" max="6921" width="19.28515625" style="19" customWidth="1"/>
    <col min="6922" max="6922" width="10.140625" style="19" bestFit="1" customWidth="1"/>
    <col min="6923" max="6923" width="14.140625" style="19" customWidth="1"/>
    <col min="6924" max="7168" width="9.140625" style="19"/>
    <col min="7169" max="7169" width="52.5703125" style="19" customWidth="1"/>
    <col min="7170" max="7170" width="8.28515625" style="19" bestFit="1" customWidth="1"/>
    <col min="7171" max="7171" width="14.85546875" style="19" customWidth="1"/>
    <col min="7172" max="7172" width="16.28515625" style="19" customWidth="1"/>
    <col min="7173" max="7173" width="13.42578125" style="19" customWidth="1"/>
    <col min="7174" max="7174" width="14.28515625" style="19" customWidth="1"/>
    <col min="7175" max="7175" width="14" style="19" customWidth="1"/>
    <col min="7176" max="7176" width="16" style="19" customWidth="1"/>
    <col min="7177" max="7177" width="19.28515625" style="19" customWidth="1"/>
    <col min="7178" max="7178" width="10.140625" style="19" bestFit="1" customWidth="1"/>
    <col min="7179" max="7179" width="14.140625" style="19" customWidth="1"/>
    <col min="7180" max="7424" width="9.140625" style="19"/>
    <col min="7425" max="7425" width="52.5703125" style="19" customWidth="1"/>
    <col min="7426" max="7426" width="8.28515625" style="19" bestFit="1" customWidth="1"/>
    <col min="7427" max="7427" width="14.85546875" style="19" customWidth="1"/>
    <col min="7428" max="7428" width="16.28515625" style="19" customWidth="1"/>
    <col min="7429" max="7429" width="13.42578125" style="19" customWidth="1"/>
    <col min="7430" max="7430" width="14.28515625" style="19" customWidth="1"/>
    <col min="7431" max="7431" width="14" style="19" customWidth="1"/>
    <col min="7432" max="7432" width="16" style="19" customWidth="1"/>
    <col min="7433" max="7433" width="19.28515625" style="19" customWidth="1"/>
    <col min="7434" max="7434" width="10.140625" style="19" bestFit="1" customWidth="1"/>
    <col min="7435" max="7435" width="14.140625" style="19" customWidth="1"/>
    <col min="7436" max="7680" width="9.140625" style="19"/>
    <col min="7681" max="7681" width="52.5703125" style="19" customWidth="1"/>
    <col min="7682" max="7682" width="8.28515625" style="19" bestFit="1" customWidth="1"/>
    <col min="7683" max="7683" width="14.85546875" style="19" customWidth="1"/>
    <col min="7684" max="7684" width="16.28515625" style="19" customWidth="1"/>
    <col min="7685" max="7685" width="13.42578125" style="19" customWidth="1"/>
    <col min="7686" max="7686" width="14.28515625" style="19" customWidth="1"/>
    <col min="7687" max="7687" width="14" style="19" customWidth="1"/>
    <col min="7688" max="7688" width="16" style="19" customWidth="1"/>
    <col min="7689" max="7689" width="19.28515625" style="19" customWidth="1"/>
    <col min="7690" max="7690" width="10.140625" style="19" bestFit="1" customWidth="1"/>
    <col min="7691" max="7691" width="14.140625" style="19" customWidth="1"/>
    <col min="7692" max="7936" width="9.140625" style="19"/>
    <col min="7937" max="7937" width="52.5703125" style="19" customWidth="1"/>
    <col min="7938" max="7938" width="8.28515625" style="19" bestFit="1" customWidth="1"/>
    <col min="7939" max="7939" width="14.85546875" style="19" customWidth="1"/>
    <col min="7940" max="7940" width="16.28515625" style="19" customWidth="1"/>
    <col min="7941" max="7941" width="13.42578125" style="19" customWidth="1"/>
    <col min="7942" max="7942" width="14.28515625" style="19" customWidth="1"/>
    <col min="7943" max="7943" width="14" style="19" customWidth="1"/>
    <col min="7944" max="7944" width="16" style="19" customWidth="1"/>
    <col min="7945" max="7945" width="19.28515625" style="19" customWidth="1"/>
    <col min="7946" max="7946" width="10.140625" style="19" bestFit="1" customWidth="1"/>
    <col min="7947" max="7947" width="14.140625" style="19" customWidth="1"/>
    <col min="7948" max="8192" width="9.140625" style="19"/>
    <col min="8193" max="8193" width="52.5703125" style="19" customWidth="1"/>
    <col min="8194" max="8194" width="8.28515625" style="19" bestFit="1" customWidth="1"/>
    <col min="8195" max="8195" width="14.85546875" style="19" customWidth="1"/>
    <col min="8196" max="8196" width="16.28515625" style="19" customWidth="1"/>
    <col min="8197" max="8197" width="13.42578125" style="19" customWidth="1"/>
    <col min="8198" max="8198" width="14.28515625" style="19" customWidth="1"/>
    <col min="8199" max="8199" width="14" style="19" customWidth="1"/>
    <col min="8200" max="8200" width="16" style="19" customWidth="1"/>
    <col min="8201" max="8201" width="19.28515625" style="19" customWidth="1"/>
    <col min="8202" max="8202" width="10.140625" style="19" bestFit="1" customWidth="1"/>
    <col min="8203" max="8203" width="14.140625" style="19" customWidth="1"/>
    <col min="8204" max="8448" width="9.140625" style="19"/>
    <col min="8449" max="8449" width="52.5703125" style="19" customWidth="1"/>
    <col min="8450" max="8450" width="8.28515625" style="19" bestFit="1" customWidth="1"/>
    <col min="8451" max="8451" width="14.85546875" style="19" customWidth="1"/>
    <col min="8452" max="8452" width="16.28515625" style="19" customWidth="1"/>
    <col min="8453" max="8453" width="13.42578125" style="19" customWidth="1"/>
    <col min="8454" max="8454" width="14.28515625" style="19" customWidth="1"/>
    <col min="8455" max="8455" width="14" style="19" customWidth="1"/>
    <col min="8456" max="8456" width="16" style="19" customWidth="1"/>
    <col min="8457" max="8457" width="19.28515625" style="19" customWidth="1"/>
    <col min="8458" max="8458" width="10.140625" style="19" bestFit="1" customWidth="1"/>
    <col min="8459" max="8459" width="14.140625" style="19" customWidth="1"/>
    <col min="8460" max="8704" width="9.140625" style="19"/>
    <col min="8705" max="8705" width="52.5703125" style="19" customWidth="1"/>
    <col min="8706" max="8706" width="8.28515625" style="19" bestFit="1" customWidth="1"/>
    <col min="8707" max="8707" width="14.85546875" style="19" customWidth="1"/>
    <col min="8708" max="8708" width="16.28515625" style="19" customWidth="1"/>
    <col min="8709" max="8709" width="13.42578125" style="19" customWidth="1"/>
    <col min="8710" max="8710" width="14.28515625" style="19" customWidth="1"/>
    <col min="8711" max="8711" width="14" style="19" customWidth="1"/>
    <col min="8712" max="8712" width="16" style="19" customWidth="1"/>
    <col min="8713" max="8713" width="19.28515625" style="19" customWidth="1"/>
    <col min="8714" max="8714" width="10.140625" style="19" bestFit="1" customWidth="1"/>
    <col min="8715" max="8715" width="14.140625" style="19" customWidth="1"/>
    <col min="8716" max="8960" width="9.140625" style="19"/>
    <col min="8961" max="8961" width="52.5703125" style="19" customWidth="1"/>
    <col min="8962" max="8962" width="8.28515625" style="19" bestFit="1" customWidth="1"/>
    <col min="8963" max="8963" width="14.85546875" style="19" customWidth="1"/>
    <col min="8964" max="8964" width="16.28515625" style="19" customWidth="1"/>
    <col min="8965" max="8965" width="13.42578125" style="19" customWidth="1"/>
    <col min="8966" max="8966" width="14.28515625" style="19" customWidth="1"/>
    <col min="8967" max="8967" width="14" style="19" customWidth="1"/>
    <col min="8968" max="8968" width="16" style="19" customWidth="1"/>
    <col min="8969" max="8969" width="19.28515625" style="19" customWidth="1"/>
    <col min="8970" max="8970" width="10.140625" style="19" bestFit="1" customWidth="1"/>
    <col min="8971" max="8971" width="14.140625" style="19" customWidth="1"/>
    <col min="8972" max="9216" width="9.140625" style="19"/>
    <col min="9217" max="9217" width="52.5703125" style="19" customWidth="1"/>
    <col min="9218" max="9218" width="8.28515625" style="19" bestFit="1" customWidth="1"/>
    <col min="9219" max="9219" width="14.85546875" style="19" customWidth="1"/>
    <col min="9220" max="9220" width="16.28515625" style="19" customWidth="1"/>
    <col min="9221" max="9221" width="13.42578125" style="19" customWidth="1"/>
    <col min="9222" max="9222" width="14.28515625" style="19" customWidth="1"/>
    <col min="9223" max="9223" width="14" style="19" customWidth="1"/>
    <col min="9224" max="9224" width="16" style="19" customWidth="1"/>
    <col min="9225" max="9225" width="19.28515625" style="19" customWidth="1"/>
    <col min="9226" max="9226" width="10.140625" style="19" bestFit="1" customWidth="1"/>
    <col min="9227" max="9227" width="14.140625" style="19" customWidth="1"/>
    <col min="9228" max="9472" width="9.140625" style="19"/>
    <col min="9473" max="9473" width="52.5703125" style="19" customWidth="1"/>
    <col min="9474" max="9474" width="8.28515625" style="19" bestFit="1" customWidth="1"/>
    <col min="9475" max="9475" width="14.85546875" style="19" customWidth="1"/>
    <col min="9476" max="9476" width="16.28515625" style="19" customWidth="1"/>
    <col min="9477" max="9477" width="13.42578125" style="19" customWidth="1"/>
    <col min="9478" max="9478" width="14.28515625" style="19" customWidth="1"/>
    <col min="9479" max="9479" width="14" style="19" customWidth="1"/>
    <col min="9480" max="9480" width="16" style="19" customWidth="1"/>
    <col min="9481" max="9481" width="19.28515625" style="19" customWidth="1"/>
    <col min="9482" max="9482" width="10.140625" style="19" bestFit="1" customWidth="1"/>
    <col min="9483" max="9483" width="14.140625" style="19" customWidth="1"/>
    <col min="9484" max="9728" width="9.140625" style="19"/>
    <col min="9729" max="9729" width="52.5703125" style="19" customWidth="1"/>
    <col min="9730" max="9730" width="8.28515625" style="19" bestFit="1" customWidth="1"/>
    <col min="9731" max="9731" width="14.85546875" style="19" customWidth="1"/>
    <col min="9732" max="9732" width="16.28515625" style="19" customWidth="1"/>
    <col min="9733" max="9733" width="13.42578125" style="19" customWidth="1"/>
    <col min="9734" max="9734" width="14.28515625" style="19" customWidth="1"/>
    <col min="9735" max="9735" width="14" style="19" customWidth="1"/>
    <col min="9736" max="9736" width="16" style="19" customWidth="1"/>
    <col min="9737" max="9737" width="19.28515625" style="19" customWidth="1"/>
    <col min="9738" max="9738" width="10.140625" style="19" bestFit="1" customWidth="1"/>
    <col min="9739" max="9739" width="14.140625" style="19" customWidth="1"/>
    <col min="9740" max="9984" width="9.140625" style="19"/>
    <col min="9985" max="9985" width="52.5703125" style="19" customWidth="1"/>
    <col min="9986" max="9986" width="8.28515625" style="19" bestFit="1" customWidth="1"/>
    <col min="9987" max="9987" width="14.85546875" style="19" customWidth="1"/>
    <col min="9988" max="9988" width="16.28515625" style="19" customWidth="1"/>
    <col min="9989" max="9989" width="13.42578125" style="19" customWidth="1"/>
    <col min="9990" max="9990" width="14.28515625" style="19" customWidth="1"/>
    <col min="9991" max="9991" width="14" style="19" customWidth="1"/>
    <col min="9992" max="9992" width="16" style="19" customWidth="1"/>
    <col min="9993" max="9993" width="19.28515625" style="19" customWidth="1"/>
    <col min="9994" max="9994" width="10.140625" style="19" bestFit="1" customWidth="1"/>
    <col min="9995" max="9995" width="14.140625" style="19" customWidth="1"/>
    <col min="9996" max="10240" width="9.140625" style="19"/>
    <col min="10241" max="10241" width="52.5703125" style="19" customWidth="1"/>
    <col min="10242" max="10242" width="8.28515625" style="19" bestFit="1" customWidth="1"/>
    <col min="10243" max="10243" width="14.85546875" style="19" customWidth="1"/>
    <col min="10244" max="10244" width="16.28515625" style="19" customWidth="1"/>
    <col min="10245" max="10245" width="13.42578125" style="19" customWidth="1"/>
    <col min="10246" max="10246" width="14.28515625" style="19" customWidth="1"/>
    <col min="10247" max="10247" width="14" style="19" customWidth="1"/>
    <col min="10248" max="10248" width="16" style="19" customWidth="1"/>
    <col min="10249" max="10249" width="19.28515625" style="19" customWidth="1"/>
    <col min="10250" max="10250" width="10.140625" style="19" bestFit="1" customWidth="1"/>
    <col min="10251" max="10251" width="14.140625" style="19" customWidth="1"/>
    <col min="10252" max="10496" width="9.140625" style="19"/>
    <col min="10497" max="10497" width="52.5703125" style="19" customWidth="1"/>
    <col min="10498" max="10498" width="8.28515625" style="19" bestFit="1" customWidth="1"/>
    <col min="10499" max="10499" width="14.85546875" style="19" customWidth="1"/>
    <col min="10500" max="10500" width="16.28515625" style="19" customWidth="1"/>
    <col min="10501" max="10501" width="13.42578125" style="19" customWidth="1"/>
    <col min="10502" max="10502" width="14.28515625" style="19" customWidth="1"/>
    <col min="10503" max="10503" width="14" style="19" customWidth="1"/>
    <col min="10504" max="10504" width="16" style="19" customWidth="1"/>
    <col min="10505" max="10505" width="19.28515625" style="19" customWidth="1"/>
    <col min="10506" max="10506" width="10.140625" style="19" bestFit="1" customWidth="1"/>
    <col min="10507" max="10507" width="14.140625" style="19" customWidth="1"/>
    <col min="10508" max="10752" width="9.140625" style="19"/>
    <col min="10753" max="10753" width="52.5703125" style="19" customWidth="1"/>
    <col min="10754" max="10754" width="8.28515625" style="19" bestFit="1" customWidth="1"/>
    <col min="10755" max="10755" width="14.85546875" style="19" customWidth="1"/>
    <col min="10756" max="10756" width="16.28515625" style="19" customWidth="1"/>
    <col min="10757" max="10757" width="13.42578125" style="19" customWidth="1"/>
    <col min="10758" max="10758" width="14.28515625" style="19" customWidth="1"/>
    <col min="10759" max="10759" width="14" style="19" customWidth="1"/>
    <col min="10760" max="10760" width="16" style="19" customWidth="1"/>
    <col min="10761" max="10761" width="19.28515625" style="19" customWidth="1"/>
    <col min="10762" max="10762" width="10.140625" style="19" bestFit="1" customWidth="1"/>
    <col min="10763" max="10763" width="14.140625" style="19" customWidth="1"/>
    <col min="10764" max="11008" width="9.140625" style="19"/>
    <col min="11009" max="11009" width="52.5703125" style="19" customWidth="1"/>
    <col min="11010" max="11010" width="8.28515625" style="19" bestFit="1" customWidth="1"/>
    <col min="11011" max="11011" width="14.85546875" style="19" customWidth="1"/>
    <col min="11012" max="11012" width="16.28515625" style="19" customWidth="1"/>
    <col min="11013" max="11013" width="13.42578125" style="19" customWidth="1"/>
    <col min="11014" max="11014" width="14.28515625" style="19" customWidth="1"/>
    <col min="11015" max="11015" width="14" style="19" customWidth="1"/>
    <col min="11016" max="11016" width="16" style="19" customWidth="1"/>
    <col min="11017" max="11017" width="19.28515625" style="19" customWidth="1"/>
    <col min="11018" max="11018" width="10.140625" style="19" bestFit="1" customWidth="1"/>
    <col min="11019" max="11019" width="14.140625" style="19" customWidth="1"/>
    <col min="11020" max="11264" width="9.140625" style="19"/>
    <col min="11265" max="11265" width="52.5703125" style="19" customWidth="1"/>
    <col min="11266" max="11266" width="8.28515625" style="19" bestFit="1" customWidth="1"/>
    <col min="11267" max="11267" width="14.85546875" style="19" customWidth="1"/>
    <col min="11268" max="11268" width="16.28515625" style="19" customWidth="1"/>
    <col min="11269" max="11269" width="13.42578125" style="19" customWidth="1"/>
    <col min="11270" max="11270" width="14.28515625" style="19" customWidth="1"/>
    <col min="11271" max="11271" width="14" style="19" customWidth="1"/>
    <col min="11272" max="11272" width="16" style="19" customWidth="1"/>
    <col min="11273" max="11273" width="19.28515625" style="19" customWidth="1"/>
    <col min="11274" max="11274" width="10.140625" style="19" bestFit="1" customWidth="1"/>
    <col min="11275" max="11275" width="14.140625" style="19" customWidth="1"/>
    <col min="11276" max="11520" width="9.140625" style="19"/>
    <col min="11521" max="11521" width="52.5703125" style="19" customWidth="1"/>
    <col min="11522" max="11522" width="8.28515625" style="19" bestFit="1" customWidth="1"/>
    <col min="11523" max="11523" width="14.85546875" style="19" customWidth="1"/>
    <col min="11524" max="11524" width="16.28515625" style="19" customWidth="1"/>
    <col min="11525" max="11525" width="13.42578125" style="19" customWidth="1"/>
    <col min="11526" max="11526" width="14.28515625" style="19" customWidth="1"/>
    <col min="11527" max="11527" width="14" style="19" customWidth="1"/>
    <col min="11528" max="11528" width="16" style="19" customWidth="1"/>
    <col min="11529" max="11529" width="19.28515625" style="19" customWidth="1"/>
    <col min="11530" max="11530" width="10.140625" style="19" bestFit="1" customWidth="1"/>
    <col min="11531" max="11531" width="14.140625" style="19" customWidth="1"/>
    <col min="11532" max="11776" width="9.140625" style="19"/>
    <col min="11777" max="11777" width="52.5703125" style="19" customWidth="1"/>
    <col min="11778" max="11778" width="8.28515625" style="19" bestFit="1" customWidth="1"/>
    <col min="11779" max="11779" width="14.85546875" style="19" customWidth="1"/>
    <col min="11780" max="11780" width="16.28515625" style="19" customWidth="1"/>
    <col min="11781" max="11781" width="13.42578125" style="19" customWidth="1"/>
    <col min="11782" max="11782" width="14.28515625" style="19" customWidth="1"/>
    <col min="11783" max="11783" width="14" style="19" customWidth="1"/>
    <col min="11784" max="11784" width="16" style="19" customWidth="1"/>
    <col min="11785" max="11785" width="19.28515625" style="19" customWidth="1"/>
    <col min="11786" max="11786" width="10.140625" style="19" bestFit="1" customWidth="1"/>
    <col min="11787" max="11787" width="14.140625" style="19" customWidth="1"/>
    <col min="11788" max="12032" width="9.140625" style="19"/>
    <col min="12033" max="12033" width="52.5703125" style="19" customWidth="1"/>
    <col min="12034" max="12034" width="8.28515625" style="19" bestFit="1" customWidth="1"/>
    <col min="12035" max="12035" width="14.85546875" style="19" customWidth="1"/>
    <col min="12036" max="12036" width="16.28515625" style="19" customWidth="1"/>
    <col min="12037" max="12037" width="13.42578125" style="19" customWidth="1"/>
    <col min="12038" max="12038" width="14.28515625" style="19" customWidth="1"/>
    <col min="12039" max="12039" width="14" style="19" customWidth="1"/>
    <col min="12040" max="12040" width="16" style="19" customWidth="1"/>
    <col min="12041" max="12041" width="19.28515625" style="19" customWidth="1"/>
    <col min="12042" max="12042" width="10.140625" style="19" bestFit="1" customWidth="1"/>
    <col min="12043" max="12043" width="14.140625" style="19" customWidth="1"/>
    <col min="12044" max="12288" width="9.140625" style="19"/>
    <col min="12289" max="12289" width="52.5703125" style="19" customWidth="1"/>
    <col min="12290" max="12290" width="8.28515625" style="19" bestFit="1" customWidth="1"/>
    <col min="12291" max="12291" width="14.85546875" style="19" customWidth="1"/>
    <col min="12292" max="12292" width="16.28515625" style="19" customWidth="1"/>
    <col min="12293" max="12293" width="13.42578125" style="19" customWidth="1"/>
    <col min="12294" max="12294" width="14.28515625" style="19" customWidth="1"/>
    <col min="12295" max="12295" width="14" style="19" customWidth="1"/>
    <col min="12296" max="12296" width="16" style="19" customWidth="1"/>
    <col min="12297" max="12297" width="19.28515625" style="19" customWidth="1"/>
    <col min="12298" max="12298" width="10.140625" style="19" bestFit="1" customWidth="1"/>
    <col min="12299" max="12299" width="14.140625" style="19" customWidth="1"/>
    <col min="12300" max="12544" width="9.140625" style="19"/>
    <col min="12545" max="12545" width="52.5703125" style="19" customWidth="1"/>
    <col min="12546" max="12546" width="8.28515625" style="19" bestFit="1" customWidth="1"/>
    <col min="12547" max="12547" width="14.85546875" style="19" customWidth="1"/>
    <col min="12548" max="12548" width="16.28515625" style="19" customWidth="1"/>
    <col min="12549" max="12549" width="13.42578125" style="19" customWidth="1"/>
    <col min="12550" max="12550" width="14.28515625" style="19" customWidth="1"/>
    <col min="12551" max="12551" width="14" style="19" customWidth="1"/>
    <col min="12552" max="12552" width="16" style="19" customWidth="1"/>
    <col min="12553" max="12553" width="19.28515625" style="19" customWidth="1"/>
    <col min="12554" max="12554" width="10.140625" style="19" bestFit="1" customWidth="1"/>
    <col min="12555" max="12555" width="14.140625" style="19" customWidth="1"/>
    <col min="12556" max="12800" width="9.140625" style="19"/>
    <col min="12801" max="12801" width="52.5703125" style="19" customWidth="1"/>
    <col min="12802" max="12802" width="8.28515625" style="19" bestFit="1" customWidth="1"/>
    <col min="12803" max="12803" width="14.85546875" style="19" customWidth="1"/>
    <col min="12804" max="12804" width="16.28515625" style="19" customWidth="1"/>
    <col min="12805" max="12805" width="13.42578125" style="19" customWidth="1"/>
    <col min="12806" max="12806" width="14.28515625" style="19" customWidth="1"/>
    <col min="12807" max="12807" width="14" style="19" customWidth="1"/>
    <col min="12808" max="12808" width="16" style="19" customWidth="1"/>
    <col min="12809" max="12809" width="19.28515625" style="19" customWidth="1"/>
    <col min="12810" max="12810" width="10.140625" style="19" bestFit="1" customWidth="1"/>
    <col min="12811" max="12811" width="14.140625" style="19" customWidth="1"/>
    <col min="12812" max="13056" width="9.140625" style="19"/>
    <col min="13057" max="13057" width="52.5703125" style="19" customWidth="1"/>
    <col min="13058" max="13058" width="8.28515625" style="19" bestFit="1" customWidth="1"/>
    <col min="13059" max="13059" width="14.85546875" style="19" customWidth="1"/>
    <col min="13060" max="13060" width="16.28515625" style="19" customWidth="1"/>
    <col min="13061" max="13061" width="13.42578125" style="19" customWidth="1"/>
    <col min="13062" max="13062" width="14.28515625" style="19" customWidth="1"/>
    <col min="13063" max="13063" width="14" style="19" customWidth="1"/>
    <col min="13064" max="13064" width="16" style="19" customWidth="1"/>
    <col min="13065" max="13065" width="19.28515625" style="19" customWidth="1"/>
    <col min="13066" max="13066" width="10.140625" style="19" bestFit="1" customWidth="1"/>
    <col min="13067" max="13067" width="14.140625" style="19" customWidth="1"/>
    <col min="13068" max="13312" width="9.140625" style="19"/>
    <col min="13313" max="13313" width="52.5703125" style="19" customWidth="1"/>
    <col min="13314" max="13314" width="8.28515625" style="19" bestFit="1" customWidth="1"/>
    <col min="13315" max="13315" width="14.85546875" style="19" customWidth="1"/>
    <col min="13316" max="13316" width="16.28515625" style="19" customWidth="1"/>
    <col min="13317" max="13317" width="13.42578125" style="19" customWidth="1"/>
    <col min="13318" max="13318" width="14.28515625" style="19" customWidth="1"/>
    <col min="13319" max="13319" width="14" style="19" customWidth="1"/>
    <col min="13320" max="13320" width="16" style="19" customWidth="1"/>
    <col min="13321" max="13321" width="19.28515625" style="19" customWidth="1"/>
    <col min="13322" max="13322" width="10.140625" style="19" bestFit="1" customWidth="1"/>
    <col min="13323" max="13323" width="14.140625" style="19" customWidth="1"/>
    <col min="13324" max="13568" width="9.140625" style="19"/>
    <col min="13569" max="13569" width="52.5703125" style="19" customWidth="1"/>
    <col min="13570" max="13570" width="8.28515625" style="19" bestFit="1" customWidth="1"/>
    <col min="13571" max="13571" width="14.85546875" style="19" customWidth="1"/>
    <col min="13572" max="13572" width="16.28515625" style="19" customWidth="1"/>
    <col min="13573" max="13573" width="13.42578125" style="19" customWidth="1"/>
    <col min="13574" max="13574" width="14.28515625" style="19" customWidth="1"/>
    <col min="13575" max="13575" width="14" style="19" customWidth="1"/>
    <col min="13576" max="13576" width="16" style="19" customWidth="1"/>
    <col min="13577" max="13577" width="19.28515625" style="19" customWidth="1"/>
    <col min="13578" max="13578" width="10.140625" style="19" bestFit="1" customWidth="1"/>
    <col min="13579" max="13579" width="14.140625" style="19" customWidth="1"/>
    <col min="13580" max="13824" width="9.140625" style="19"/>
    <col min="13825" max="13825" width="52.5703125" style="19" customWidth="1"/>
    <col min="13826" max="13826" width="8.28515625" style="19" bestFit="1" customWidth="1"/>
    <col min="13827" max="13827" width="14.85546875" style="19" customWidth="1"/>
    <col min="13828" max="13828" width="16.28515625" style="19" customWidth="1"/>
    <col min="13829" max="13829" width="13.42578125" style="19" customWidth="1"/>
    <col min="13830" max="13830" width="14.28515625" style="19" customWidth="1"/>
    <col min="13831" max="13831" width="14" style="19" customWidth="1"/>
    <col min="13832" max="13832" width="16" style="19" customWidth="1"/>
    <col min="13833" max="13833" width="19.28515625" style="19" customWidth="1"/>
    <col min="13834" max="13834" width="10.140625" style="19" bestFit="1" customWidth="1"/>
    <col min="13835" max="13835" width="14.140625" style="19" customWidth="1"/>
    <col min="13836" max="14080" width="9.140625" style="19"/>
    <col min="14081" max="14081" width="52.5703125" style="19" customWidth="1"/>
    <col min="14082" max="14082" width="8.28515625" style="19" bestFit="1" customWidth="1"/>
    <col min="14083" max="14083" width="14.85546875" style="19" customWidth="1"/>
    <col min="14084" max="14084" width="16.28515625" style="19" customWidth="1"/>
    <col min="14085" max="14085" width="13.42578125" style="19" customWidth="1"/>
    <col min="14086" max="14086" width="14.28515625" style="19" customWidth="1"/>
    <col min="14087" max="14087" width="14" style="19" customWidth="1"/>
    <col min="14088" max="14088" width="16" style="19" customWidth="1"/>
    <col min="14089" max="14089" width="19.28515625" style="19" customWidth="1"/>
    <col min="14090" max="14090" width="10.140625" style="19" bestFit="1" customWidth="1"/>
    <col min="14091" max="14091" width="14.140625" style="19" customWidth="1"/>
    <col min="14092" max="14336" width="9.140625" style="19"/>
    <col min="14337" max="14337" width="52.5703125" style="19" customWidth="1"/>
    <col min="14338" max="14338" width="8.28515625" style="19" bestFit="1" customWidth="1"/>
    <col min="14339" max="14339" width="14.85546875" style="19" customWidth="1"/>
    <col min="14340" max="14340" width="16.28515625" style="19" customWidth="1"/>
    <col min="14341" max="14341" width="13.42578125" style="19" customWidth="1"/>
    <col min="14342" max="14342" width="14.28515625" style="19" customWidth="1"/>
    <col min="14343" max="14343" width="14" style="19" customWidth="1"/>
    <col min="14344" max="14344" width="16" style="19" customWidth="1"/>
    <col min="14345" max="14345" width="19.28515625" style="19" customWidth="1"/>
    <col min="14346" max="14346" width="10.140625" style="19" bestFit="1" customWidth="1"/>
    <col min="14347" max="14347" width="14.140625" style="19" customWidth="1"/>
    <col min="14348" max="14592" width="9.140625" style="19"/>
    <col min="14593" max="14593" width="52.5703125" style="19" customWidth="1"/>
    <col min="14594" max="14594" width="8.28515625" style="19" bestFit="1" customWidth="1"/>
    <col min="14595" max="14595" width="14.85546875" style="19" customWidth="1"/>
    <col min="14596" max="14596" width="16.28515625" style="19" customWidth="1"/>
    <col min="14597" max="14597" width="13.42578125" style="19" customWidth="1"/>
    <col min="14598" max="14598" width="14.28515625" style="19" customWidth="1"/>
    <col min="14599" max="14599" width="14" style="19" customWidth="1"/>
    <col min="14600" max="14600" width="16" style="19" customWidth="1"/>
    <col min="14601" max="14601" width="19.28515625" style="19" customWidth="1"/>
    <col min="14602" max="14602" width="10.140625" style="19" bestFit="1" customWidth="1"/>
    <col min="14603" max="14603" width="14.140625" style="19" customWidth="1"/>
    <col min="14604" max="14848" width="9.140625" style="19"/>
    <col min="14849" max="14849" width="52.5703125" style="19" customWidth="1"/>
    <col min="14850" max="14850" width="8.28515625" style="19" bestFit="1" customWidth="1"/>
    <col min="14851" max="14851" width="14.85546875" style="19" customWidth="1"/>
    <col min="14852" max="14852" width="16.28515625" style="19" customWidth="1"/>
    <col min="14853" max="14853" width="13.42578125" style="19" customWidth="1"/>
    <col min="14854" max="14854" width="14.28515625" style="19" customWidth="1"/>
    <col min="14855" max="14855" width="14" style="19" customWidth="1"/>
    <col min="14856" max="14856" width="16" style="19" customWidth="1"/>
    <col min="14857" max="14857" width="19.28515625" style="19" customWidth="1"/>
    <col min="14858" max="14858" width="10.140625" style="19" bestFit="1" customWidth="1"/>
    <col min="14859" max="14859" width="14.140625" style="19" customWidth="1"/>
    <col min="14860" max="15104" width="9.140625" style="19"/>
    <col min="15105" max="15105" width="52.5703125" style="19" customWidth="1"/>
    <col min="15106" max="15106" width="8.28515625" style="19" bestFit="1" customWidth="1"/>
    <col min="15107" max="15107" width="14.85546875" style="19" customWidth="1"/>
    <col min="15108" max="15108" width="16.28515625" style="19" customWidth="1"/>
    <col min="15109" max="15109" width="13.42578125" style="19" customWidth="1"/>
    <col min="15110" max="15110" width="14.28515625" style="19" customWidth="1"/>
    <col min="15111" max="15111" width="14" style="19" customWidth="1"/>
    <col min="15112" max="15112" width="16" style="19" customWidth="1"/>
    <col min="15113" max="15113" width="19.28515625" style="19" customWidth="1"/>
    <col min="15114" max="15114" width="10.140625" style="19" bestFit="1" customWidth="1"/>
    <col min="15115" max="15115" width="14.140625" style="19" customWidth="1"/>
    <col min="15116" max="15360" width="9.140625" style="19"/>
    <col min="15361" max="15361" width="52.5703125" style="19" customWidth="1"/>
    <col min="15362" max="15362" width="8.28515625" style="19" bestFit="1" customWidth="1"/>
    <col min="15363" max="15363" width="14.85546875" style="19" customWidth="1"/>
    <col min="15364" max="15364" width="16.28515625" style="19" customWidth="1"/>
    <col min="15365" max="15365" width="13.42578125" style="19" customWidth="1"/>
    <col min="15366" max="15366" width="14.28515625" style="19" customWidth="1"/>
    <col min="15367" max="15367" width="14" style="19" customWidth="1"/>
    <col min="15368" max="15368" width="16" style="19" customWidth="1"/>
    <col min="15369" max="15369" width="19.28515625" style="19" customWidth="1"/>
    <col min="15370" max="15370" width="10.140625" style="19" bestFit="1" customWidth="1"/>
    <col min="15371" max="15371" width="14.140625" style="19" customWidth="1"/>
    <col min="15372" max="15616" width="9.140625" style="19"/>
    <col min="15617" max="15617" width="52.5703125" style="19" customWidth="1"/>
    <col min="15618" max="15618" width="8.28515625" style="19" bestFit="1" customWidth="1"/>
    <col min="15619" max="15619" width="14.85546875" style="19" customWidth="1"/>
    <col min="15620" max="15620" width="16.28515625" style="19" customWidth="1"/>
    <col min="15621" max="15621" width="13.42578125" style="19" customWidth="1"/>
    <col min="15622" max="15622" width="14.28515625" style="19" customWidth="1"/>
    <col min="15623" max="15623" width="14" style="19" customWidth="1"/>
    <col min="15624" max="15624" width="16" style="19" customWidth="1"/>
    <col min="15625" max="15625" width="19.28515625" style="19" customWidth="1"/>
    <col min="15626" max="15626" width="10.140625" style="19" bestFit="1" customWidth="1"/>
    <col min="15627" max="15627" width="14.140625" style="19" customWidth="1"/>
    <col min="15628" max="15872" width="9.140625" style="19"/>
    <col min="15873" max="15873" width="52.5703125" style="19" customWidth="1"/>
    <col min="15874" max="15874" width="8.28515625" style="19" bestFit="1" customWidth="1"/>
    <col min="15875" max="15875" width="14.85546875" style="19" customWidth="1"/>
    <col min="15876" max="15876" width="16.28515625" style="19" customWidth="1"/>
    <col min="15877" max="15877" width="13.42578125" style="19" customWidth="1"/>
    <col min="15878" max="15878" width="14.28515625" style="19" customWidth="1"/>
    <col min="15879" max="15879" width="14" style="19" customWidth="1"/>
    <col min="15880" max="15880" width="16" style="19" customWidth="1"/>
    <col min="15881" max="15881" width="19.28515625" style="19" customWidth="1"/>
    <col min="15882" max="15882" width="10.140625" style="19" bestFit="1" customWidth="1"/>
    <col min="15883" max="15883" width="14.140625" style="19" customWidth="1"/>
    <col min="15884" max="16128" width="9.140625" style="19"/>
    <col min="16129" max="16129" width="52.5703125" style="19" customWidth="1"/>
    <col min="16130" max="16130" width="8.28515625" style="19" bestFit="1" customWidth="1"/>
    <col min="16131" max="16131" width="14.85546875" style="19" customWidth="1"/>
    <col min="16132" max="16132" width="16.28515625" style="19" customWidth="1"/>
    <col min="16133" max="16133" width="13.42578125" style="19" customWidth="1"/>
    <col min="16134" max="16134" width="14.28515625" style="19" customWidth="1"/>
    <col min="16135" max="16135" width="14" style="19" customWidth="1"/>
    <col min="16136" max="16136" width="16" style="19" customWidth="1"/>
    <col min="16137" max="16137" width="19.28515625" style="19" customWidth="1"/>
    <col min="16138" max="16138" width="10.140625" style="19" bestFit="1" customWidth="1"/>
    <col min="16139" max="16139" width="14.140625" style="19" customWidth="1"/>
    <col min="16140" max="16384" width="9.140625" style="19"/>
  </cols>
  <sheetData>
    <row r="1" spans="1:9" s="3" customFormat="1" ht="18.75" x14ac:dyDescent="0.25">
      <c r="A1" s="1"/>
      <c r="B1" s="2"/>
      <c r="C1" s="1"/>
      <c r="D1" s="109" t="s">
        <v>94</v>
      </c>
      <c r="E1" s="109"/>
      <c r="F1" s="109"/>
      <c r="G1" s="109"/>
      <c r="H1" s="109"/>
      <c r="I1" s="109"/>
    </row>
    <row r="2" spans="1:9" s="3" customFormat="1" ht="18.75" x14ac:dyDescent="0.25">
      <c r="A2" s="1"/>
      <c r="B2" s="2"/>
      <c r="C2" s="110" t="s">
        <v>95</v>
      </c>
      <c r="D2" s="110"/>
      <c r="E2" s="110"/>
      <c r="F2" s="110"/>
      <c r="G2" s="110"/>
      <c r="H2" s="110"/>
      <c r="I2" s="110"/>
    </row>
    <row r="3" spans="1:9" s="3" customFormat="1" ht="18.75" customHeight="1" x14ac:dyDescent="0.25">
      <c r="A3" s="1"/>
      <c r="B3" s="111" t="s">
        <v>96</v>
      </c>
      <c r="C3" s="111"/>
      <c r="D3" s="111"/>
      <c r="E3" s="111"/>
      <c r="F3" s="111"/>
      <c r="G3" s="111"/>
      <c r="H3" s="111"/>
      <c r="I3" s="111"/>
    </row>
    <row r="4" spans="1:9" s="3" customFormat="1" ht="18.75" customHeight="1" x14ac:dyDescent="0.25">
      <c r="A4" s="1"/>
      <c r="B4" s="4"/>
      <c r="C4" s="4"/>
      <c r="D4" s="112"/>
      <c r="E4" s="113"/>
      <c r="F4" s="113"/>
      <c r="G4" s="113"/>
      <c r="H4" s="113"/>
      <c r="I4" s="113"/>
    </row>
    <row r="5" spans="1:9" s="3" customFormat="1" ht="12" customHeight="1" x14ac:dyDescent="0.25">
      <c r="A5" s="5"/>
      <c r="B5" s="6"/>
      <c r="C5" s="6"/>
      <c r="D5" s="6"/>
      <c r="E5" s="6"/>
      <c r="F5" s="6"/>
      <c r="G5" s="6"/>
      <c r="H5" s="6"/>
      <c r="I5" s="6"/>
    </row>
    <row r="6" spans="1:9" s="3" customFormat="1" ht="15.75" customHeight="1" x14ac:dyDescent="0.25">
      <c r="A6" s="114"/>
      <c r="B6" s="115"/>
      <c r="C6" s="115"/>
      <c r="D6" s="115"/>
      <c r="E6" s="115"/>
      <c r="F6" s="115"/>
      <c r="G6" s="115"/>
      <c r="H6" s="116"/>
      <c r="I6" s="7" t="s">
        <v>0</v>
      </c>
    </row>
    <row r="7" spans="1:9" s="3" customFormat="1" ht="16.5" customHeight="1" x14ac:dyDescent="0.25">
      <c r="A7" s="117" t="s">
        <v>1</v>
      </c>
      <c r="B7" s="118"/>
      <c r="C7" s="118"/>
      <c r="D7" s="118"/>
      <c r="E7" s="9"/>
      <c r="F7" s="9"/>
      <c r="G7" s="9"/>
      <c r="H7" s="10" t="s">
        <v>91</v>
      </c>
      <c r="I7" s="11"/>
    </row>
    <row r="8" spans="1:9" s="3" customFormat="1" ht="42" customHeight="1" x14ac:dyDescent="0.25">
      <c r="A8" s="12" t="s">
        <v>2</v>
      </c>
      <c r="B8" s="119" t="s">
        <v>3</v>
      </c>
      <c r="C8" s="120"/>
      <c r="D8" s="120"/>
      <c r="E8" s="121"/>
      <c r="F8" s="121"/>
      <c r="G8" s="122"/>
      <c r="H8" s="82" t="s">
        <v>4</v>
      </c>
      <c r="I8" s="11">
        <v>41908149</v>
      </c>
    </row>
    <row r="9" spans="1:9" s="3" customFormat="1" ht="18.75" x14ac:dyDescent="0.25">
      <c r="A9" s="8" t="s">
        <v>5</v>
      </c>
      <c r="B9" s="123" t="s">
        <v>6</v>
      </c>
      <c r="C9" s="124"/>
      <c r="D9" s="124"/>
      <c r="E9" s="14"/>
      <c r="F9" s="14"/>
      <c r="G9" s="14"/>
      <c r="H9" s="82" t="s">
        <v>7</v>
      </c>
      <c r="I9" s="11"/>
    </row>
    <row r="10" spans="1:9" s="3" customFormat="1" ht="18.75" x14ac:dyDescent="0.25">
      <c r="A10" s="8" t="s">
        <v>8</v>
      </c>
      <c r="B10" s="107" t="s">
        <v>9</v>
      </c>
      <c r="C10" s="108"/>
      <c r="D10" s="108"/>
      <c r="E10" s="15"/>
      <c r="F10" s="15"/>
      <c r="G10" s="15"/>
      <c r="H10" s="82" t="s">
        <v>10</v>
      </c>
      <c r="I10" s="11">
        <v>1821755100</v>
      </c>
    </row>
    <row r="11" spans="1:9" s="3" customFormat="1" ht="18.75" x14ac:dyDescent="0.25">
      <c r="A11" s="12" t="s">
        <v>85</v>
      </c>
      <c r="B11" s="119"/>
      <c r="C11" s="120"/>
      <c r="D11" s="120"/>
      <c r="E11" s="13"/>
      <c r="F11" s="13"/>
      <c r="G11" s="13"/>
      <c r="H11" s="82" t="s">
        <v>11</v>
      </c>
      <c r="I11" s="11"/>
    </row>
    <row r="12" spans="1:9" s="3" customFormat="1" ht="18.75" x14ac:dyDescent="0.25">
      <c r="A12" s="12" t="s">
        <v>12</v>
      </c>
      <c r="B12" s="107"/>
      <c r="C12" s="108"/>
      <c r="D12" s="108"/>
      <c r="E12" s="15"/>
      <c r="F12" s="15"/>
      <c r="G12" s="15"/>
      <c r="H12" s="82" t="s">
        <v>13</v>
      </c>
      <c r="I12" s="11"/>
    </row>
    <row r="13" spans="1:9" s="3" customFormat="1" ht="18.75" x14ac:dyDescent="0.25">
      <c r="A13" s="16" t="s">
        <v>14</v>
      </c>
      <c r="B13" s="107" t="s">
        <v>15</v>
      </c>
      <c r="C13" s="108"/>
      <c r="D13" s="108"/>
      <c r="E13" s="15"/>
      <c r="F13" s="15"/>
      <c r="G13" s="15"/>
      <c r="H13" s="82" t="s">
        <v>16</v>
      </c>
      <c r="I13" s="11" t="s">
        <v>17</v>
      </c>
    </row>
    <row r="14" spans="1:9" s="3" customFormat="1" ht="18.75" x14ac:dyDescent="0.25">
      <c r="A14" s="16" t="s">
        <v>18</v>
      </c>
      <c r="B14" s="107"/>
      <c r="C14" s="108"/>
      <c r="D14" s="108"/>
      <c r="E14" s="108"/>
      <c r="F14" s="108"/>
      <c r="G14" s="108"/>
      <c r="H14" s="108"/>
      <c r="I14" s="132"/>
    </row>
    <row r="15" spans="1:9" s="3" customFormat="1" ht="18.75" x14ac:dyDescent="0.25">
      <c r="A15" s="17" t="s">
        <v>19</v>
      </c>
      <c r="B15" s="117" t="s">
        <v>20</v>
      </c>
      <c r="C15" s="118"/>
      <c r="D15" s="118"/>
      <c r="E15" s="118"/>
      <c r="F15" s="118"/>
      <c r="G15" s="118"/>
      <c r="H15" s="118"/>
      <c r="I15" s="133"/>
    </row>
    <row r="16" spans="1:9" s="3" customFormat="1" ht="14.25" customHeight="1" x14ac:dyDescent="0.25">
      <c r="A16" s="16" t="s">
        <v>21</v>
      </c>
      <c r="B16" s="117" t="s">
        <v>22</v>
      </c>
      <c r="C16" s="118"/>
      <c r="D16" s="118"/>
      <c r="E16" s="118"/>
      <c r="F16" s="118"/>
      <c r="G16" s="118"/>
      <c r="H16" s="118"/>
      <c r="I16" s="133"/>
    </row>
    <row r="17" spans="1:9" ht="11.25" customHeight="1" x14ac:dyDescent="0.2">
      <c r="A17" s="18"/>
      <c r="B17" s="19"/>
      <c r="C17" s="19"/>
      <c r="D17" s="19"/>
    </row>
    <row r="18" spans="1:9" ht="7.5" customHeight="1" x14ac:dyDescent="0.2">
      <c r="A18" s="18"/>
      <c r="B18" s="19"/>
      <c r="C18" s="19"/>
      <c r="D18" s="19"/>
    </row>
    <row r="19" spans="1:9" ht="18.75" x14ac:dyDescent="0.3">
      <c r="A19" s="134" t="s">
        <v>88</v>
      </c>
      <c r="B19" s="134"/>
      <c r="C19" s="134"/>
      <c r="D19" s="134"/>
      <c r="E19" s="134"/>
      <c r="F19" s="134"/>
      <c r="G19" s="134"/>
      <c r="H19" s="134"/>
      <c r="I19" s="134"/>
    </row>
    <row r="20" spans="1:9" x14ac:dyDescent="0.2">
      <c r="B20" s="18"/>
      <c r="C20" s="18"/>
      <c r="D20" s="18"/>
      <c r="E20" s="18"/>
      <c r="F20" s="18"/>
      <c r="G20" s="18"/>
      <c r="H20" s="18"/>
      <c r="I20" s="18"/>
    </row>
    <row r="21" spans="1:9" ht="18.75" x14ac:dyDescent="0.2">
      <c r="A21" s="135" t="s">
        <v>23</v>
      </c>
      <c r="B21" s="135"/>
      <c r="C21" s="135"/>
      <c r="D21" s="135"/>
      <c r="E21" s="135"/>
      <c r="F21" s="135"/>
      <c r="G21" s="135"/>
      <c r="H21" s="135"/>
      <c r="I21" s="135"/>
    </row>
    <row r="22" spans="1:9" ht="14.25" customHeight="1" x14ac:dyDescent="0.25">
      <c r="A22" s="125"/>
      <c r="B22" s="127" t="s">
        <v>24</v>
      </c>
      <c r="C22" s="128" t="s">
        <v>25</v>
      </c>
      <c r="D22" s="129" t="s">
        <v>93</v>
      </c>
      <c r="E22" s="131" t="s">
        <v>26</v>
      </c>
      <c r="F22" s="136" t="s">
        <v>27</v>
      </c>
      <c r="G22" s="136"/>
      <c r="H22" s="136"/>
      <c r="I22" s="136"/>
    </row>
    <row r="23" spans="1:9" ht="45.75" customHeight="1" x14ac:dyDescent="0.2">
      <c r="A23" s="126"/>
      <c r="B23" s="127"/>
      <c r="C23" s="128"/>
      <c r="D23" s="130"/>
      <c r="E23" s="131"/>
      <c r="F23" s="20" t="s">
        <v>28</v>
      </c>
      <c r="G23" s="20" t="s">
        <v>29</v>
      </c>
      <c r="H23" s="20" t="s">
        <v>30</v>
      </c>
      <c r="I23" s="20" t="s">
        <v>31</v>
      </c>
    </row>
    <row r="24" spans="1:9" ht="15.75" customHeight="1" x14ac:dyDescent="0.2">
      <c r="A24" s="21" t="s">
        <v>32</v>
      </c>
      <c r="B24" s="137"/>
      <c r="C24" s="137"/>
      <c r="D24" s="137"/>
      <c r="E24" s="137"/>
      <c r="F24" s="137"/>
      <c r="G24" s="137"/>
      <c r="H24" s="137"/>
      <c r="I24" s="137"/>
    </row>
    <row r="25" spans="1:9" ht="31.5" x14ac:dyDescent="0.25">
      <c r="A25" s="22" t="s">
        <v>33</v>
      </c>
      <c r="B25" s="23" t="s">
        <v>34</v>
      </c>
      <c r="C25" s="88">
        <v>1199.9000000000001</v>
      </c>
      <c r="D25" s="88">
        <v>1433.6</v>
      </c>
      <c r="E25" s="24">
        <f>F25+G25+H25+I25</f>
        <v>1570.8</v>
      </c>
      <c r="F25" s="25">
        <f>384.9+7.8</f>
        <v>392.7</v>
      </c>
      <c r="G25" s="25">
        <f>384.9+7.8</f>
        <v>392.7</v>
      </c>
      <c r="H25" s="25">
        <f>384.9+7.8</f>
        <v>392.7</v>
      </c>
      <c r="I25" s="25">
        <f>384.9+7.8</f>
        <v>392.7</v>
      </c>
    </row>
    <row r="26" spans="1:9" ht="15.75" x14ac:dyDescent="0.25">
      <c r="A26" s="22" t="s">
        <v>89</v>
      </c>
      <c r="B26" s="23"/>
      <c r="C26" s="88">
        <v>0</v>
      </c>
      <c r="D26" s="88">
        <v>13.2</v>
      </c>
      <c r="E26" s="24">
        <f>F26+G26+H26+I26</f>
        <v>34.4</v>
      </c>
      <c r="F26" s="25">
        <v>8.6</v>
      </c>
      <c r="G26" s="25">
        <v>8.6</v>
      </c>
      <c r="H26" s="25">
        <v>8.6</v>
      </c>
      <c r="I26" s="25">
        <v>8.6</v>
      </c>
    </row>
    <row r="27" spans="1:9" ht="15.75" customHeight="1" x14ac:dyDescent="0.25">
      <c r="A27" s="26"/>
      <c r="B27" s="27"/>
      <c r="C27" s="88">
        <v>0</v>
      </c>
      <c r="D27" s="88"/>
      <c r="E27" s="24">
        <f>F27+G27+H27+I27</f>
        <v>0</v>
      </c>
      <c r="F27" s="28"/>
      <c r="G27" s="28"/>
      <c r="H27" s="28"/>
      <c r="I27" s="28"/>
    </row>
    <row r="28" spans="1:9" ht="15.75" customHeight="1" x14ac:dyDescent="0.25">
      <c r="A28" s="26" t="s">
        <v>35</v>
      </c>
      <c r="B28" s="27" t="s">
        <v>36</v>
      </c>
      <c r="C28" s="88">
        <v>7739.3</v>
      </c>
      <c r="D28" s="88">
        <v>7662</v>
      </c>
      <c r="E28" s="24">
        <f>F28+G28+H28+I28</f>
        <v>7479.6</v>
      </c>
      <c r="F28" s="29">
        <f>F34+F36+F38+F42+F45+F47+F49+F53+F57+F59</f>
        <v>1658.9</v>
      </c>
      <c r="G28" s="29">
        <f>G34+G36+G38+G42+G45+G47+G49+G53+G57+G59</f>
        <v>2002.3</v>
      </c>
      <c r="H28" s="29">
        <f t="shared" ref="H28:I28" si="0">H34+H36+H38+H42+H45+H47+H49+H53+H57+H59</f>
        <v>2159.6000000000004</v>
      </c>
      <c r="I28" s="29">
        <f t="shared" si="0"/>
        <v>1658.8</v>
      </c>
    </row>
    <row r="29" spans="1:9" ht="15.75" customHeight="1" x14ac:dyDescent="0.25">
      <c r="A29" s="26" t="s">
        <v>86</v>
      </c>
      <c r="B29" s="27" t="s">
        <v>37</v>
      </c>
      <c r="C29" s="88">
        <v>0</v>
      </c>
      <c r="D29" s="88">
        <v>72.3</v>
      </c>
      <c r="E29" s="24">
        <f>F29+G29+H29+I29</f>
        <v>0</v>
      </c>
      <c r="F29" s="25"/>
      <c r="G29" s="25"/>
      <c r="H29" s="25"/>
      <c r="I29" s="25"/>
    </row>
    <row r="30" spans="1:9" s="31" customFormat="1" ht="15.75" x14ac:dyDescent="0.25">
      <c r="A30" s="30" t="s">
        <v>38</v>
      </c>
      <c r="B30" s="27"/>
      <c r="C30" s="24">
        <f>C25+C26+C27+C28+C29</f>
        <v>8939.2000000000007</v>
      </c>
      <c r="D30" s="89">
        <f>SUM(D25:D29)</f>
        <v>9181.0999999999985</v>
      </c>
      <c r="E30" s="24">
        <f>E25+E26+E27+E28+E29</f>
        <v>9084.8000000000011</v>
      </c>
      <c r="F30" s="24">
        <f>F25+F26+F27+F28+F29</f>
        <v>2060.2000000000003</v>
      </c>
      <c r="G30" s="24">
        <f t="shared" ref="G30:I30" si="1">G25+G26+G27+G28+G29</f>
        <v>2403.6</v>
      </c>
      <c r="H30" s="24">
        <f t="shared" si="1"/>
        <v>2560.9000000000005</v>
      </c>
      <c r="I30" s="24">
        <f t="shared" si="1"/>
        <v>2060.1</v>
      </c>
    </row>
    <row r="31" spans="1:9" s="31" customFormat="1" ht="15.75" x14ac:dyDescent="0.25">
      <c r="A31" s="30"/>
      <c r="B31" s="27"/>
      <c r="C31" s="89"/>
      <c r="D31" s="89"/>
      <c r="E31" s="24"/>
      <c r="F31" s="24"/>
      <c r="G31" s="24"/>
      <c r="H31" s="24"/>
      <c r="I31" s="24"/>
    </row>
    <row r="32" spans="1:9" ht="15.75" customHeight="1" x14ac:dyDescent="0.25">
      <c r="A32" s="32" t="s">
        <v>39</v>
      </c>
      <c r="B32" s="33"/>
      <c r="C32" s="90"/>
      <c r="D32" s="104"/>
      <c r="E32" s="83"/>
      <c r="F32" s="83"/>
      <c r="G32" s="83"/>
      <c r="H32" s="83"/>
      <c r="I32" s="83"/>
    </row>
    <row r="33" spans="1:11" ht="15.75" x14ac:dyDescent="0.25">
      <c r="A33" s="35" t="s">
        <v>40</v>
      </c>
      <c r="B33" s="27" t="s">
        <v>41</v>
      </c>
      <c r="C33" s="98">
        <v>4617.8999999999996</v>
      </c>
      <c r="D33" s="98">
        <v>4716.7</v>
      </c>
      <c r="E33" s="24">
        <f>F33+G33+H33+I33</f>
        <v>5091.7</v>
      </c>
      <c r="F33" s="25">
        <f>F34+154.6</f>
        <v>1244</v>
      </c>
      <c r="G33" s="25">
        <f>G34+154.6</f>
        <v>1244</v>
      </c>
      <c r="H33" s="25">
        <f>H34+154.6</f>
        <v>1359.6</v>
      </c>
      <c r="I33" s="25">
        <f>I34+154.6</f>
        <v>1244.0999999999999</v>
      </c>
      <c r="J33" s="36"/>
    </row>
    <row r="34" spans="1:11" ht="15.75" x14ac:dyDescent="0.25">
      <c r="A34" s="37" t="s">
        <v>42</v>
      </c>
      <c r="B34" s="27"/>
      <c r="C34" s="91">
        <v>4296.2</v>
      </c>
      <c r="D34" s="91">
        <v>4283.6000000000004</v>
      </c>
      <c r="E34" s="24">
        <f t="shared" ref="E34:E59" si="2">F34+G34+H34+I34</f>
        <v>4473.3</v>
      </c>
      <c r="F34" s="84">
        <v>1089.4000000000001</v>
      </c>
      <c r="G34" s="84">
        <v>1089.4000000000001</v>
      </c>
      <c r="H34" s="84">
        <f>1089.5+115.5</f>
        <v>1205</v>
      </c>
      <c r="I34" s="84">
        <v>1089.5</v>
      </c>
    </row>
    <row r="35" spans="1:11" ht="15.75" x14ac:dyDescent="0.25">
      <c r="A35" s="35" t="s">
        <v>43</v>
      </c>
      <c r="B35" s="27" t="s">
        <v>44</v>
      </c>
      <c r="C35" s="98">
        <v>1020.9</v>
      </c>
      <c r="D35" s="98">
        <v>1000.3</v>
      </c>
      <c r="E35" s="24">
        <f t="shared" si="2"/>
        <v>1079.8000000000002</v>
      </c>
      <c r="F35" s="25">
        <f>F36+19.5</f>
        <v>263.60000000000002</v>
      </c>
      <c r="G35" s="25">
        <f>G36+19.5</f>
        <v>263.60000000000002</v>
      </c>
      <c r="H35" s="25">
        <f>H36+19.5</f>
        <v>289</v>
      </c>
      <c r="I35" s="25">
        <f>I36+19.5</f>
        <v>263.60000000000002</v>
      </c>
      <c r="J35" s="36"/>
    </row>
    <row r="36" spans="1:11" ht="15.75" x14ac:dyDescent="0.25">
      <c r="A36" s="37" t="s">
        <v>42</v>
      </c>
      <c r="B36" s="27"/>
      <c r="C36" s="91">
        <v>950.2</v>
      </c>
      <c r="D36" s="91">
        <v>945.4</v>
      </c>
      <c r="E36" s="24">
        <f t="shared" si="2"/>
        <v>1001.8000000000001</v>
      </c>
      <c r="F36" s="84">
        <v>244.1</v>
      </c>
      <c r="G36" s="84">
        <v>244.1</v>
      </c>
      <c r="H36" s="84">
        <f>244.1+25.4</f>
        <v>269.5</v>
      </c>
      <c r="I36" s="84">
        <v>244.1</v>
      </c>
    </row>
    <row r="37" spans="1:11" ht="15.75" x14ac:dyDescent="0.25">
      <c r="A37" s="35" t="s">
        <v>45</v>
      </c>
      <c r="B37" s="27" t="s">
        <v>46</v>
      </c>
      <c r="C37" s="98">
        <v>1955.5</v>
      </c>
      <c r="D37" s="98">
        <v>1927.6</v>
      </c>
      <c r="E37" s="24">
        <f t="shared" si="2"/>
        <v>1596.1999999999998</v>
      </c>
      <c r="F37" s="25">
        <f>F38+103.8</f>
        <v>249.10000000000002</v>
      </c>
      <c r="G37" s="25">
        <f>G38+103.8</f>
        <v>592.69999999999993</v>
      </c>
      <c r="H37" s="25">
        <f>H38+103.8</f>
        <v>505.4</v>
      </c>
      <c r="I37" s="25">
        <f>I38+103.8</f>
        <v>249</v>
      </c>
      <c r="J37" s="36"/>
    </row>
    <row r="38" spans="1:11" ht="15.75" x14ac:dyDescent="0.25">
      <c r="A38" s="37" t="s">
        <v>42</v>
      </c>
      <c r="B38" s="27"/>
      <c r="C38" s="91">
        <v>1303.5999999999999</v>
      </c>
      <c r="D38" s="91">
        <v>1291.5999999999999</v>
      </c>
      <c r="E38" s="24">
        <f t="shared" si="2"/>
        <v>1181</v>
      </c>
      <c r="F38" s="84">
        <v>145.30000000000001</v>
      </c>
      <c r="G38" s="84">
        <f>145.3+224+119.6</f>
        <v>488.9</v>
      </c>
      <c r="H38" s="84">
        <f>145.2+256.4</f>
        <v>401.59999999999997</v>
      </c>
      <c r="I38" s="84">
        <v>145.19999999999999</v>
      </c>
    </row>
    <row r="39" spans="1:11" ht="15.75" x14ac:dyDescent="0.25">
      <c r="A39" s="35" t="s">
        <v>47</v>
      </c>
      <c r="B39" s="27" t="s">
        <v>48</v>
      </c>
      <c r="C39" s="91">
        <v>0</v>
      </c>
      <c r="D39" s="91"/>
      <c r="E39" s="24">
        <f t="shared" si="2"/>
        <v>0</v>
      </c>
      <c r="F39" s="25"/>
      <c r="G39" s="25"/>
      <c r="H39" s="25"/>
      <c r="I39" s="25"/>
      <c r="J39" s="36"/>
    </row>
    <row r="40" spans="1:11" ht="15.75" x14ac:dyDescent="0.25">
      <c r="A40" s="37" t="s">
        <v>42</v>
      </c>
      <c r="B40" s="27"/>
      <c r="C40" s="91">
        <v>0</v>
      </c>
      <c r="D40" s="91"/>
      <c r="E40" s="24">
        <f t="shared" si="2"/>
        <v>0</v>
      </c>
      <c r="F40" s="25"/>
      <c r="G40" s="25"/>
      <c r="H40" s="25"/>
      <c r="I40" s="25"/>
      <c r="J40" s="36"/>
      <c r="K40" s="36"/>
    </row>
    <row r="41" spans="1:11" ht="15.75" x14ac:dyDescent="0.25">
      <c r="A41" s="38" t="s">
        <v>49</v>
      </c>
      <c r="B41" s="27" t="s">
        <v>50</v>
      </c>
      <c r="C41" s="97">
        <v>970.1</v>
      </c>
      <c r="D41" s="97">
        <v>1033.2</v>
      </c>
      <c r="E41" s="24">
        <f t="shared" si="2"/>
        <v>389.4</v>
      </c>
      <c r="F41" s="25">
        <f>F42+24+8.6+7.8</f>
        <v>78.099999999999994</v>
      </c>
      <c r="G41" s="25">
        <f>G42+24+8.6+7.8</f>
        <v>78.099999999999994</v>
      </c>
      <c r="H41" s="25">
        <f>H42+24+8.6+7.8</f>
        <v>155.1</v>
      </c>
      <c r="I41" s="25">
        <f>I42+24+8.6+7.8</f>
        <v>78.099999999999994</v>
      </c>
      <c r="J41" s="36"/>
    </row>
    <row r="42" spans="1:11" ht="15.75" x14ac:dyDescent="0.25">
      <c r="A42" s="37" t="s">
        <v>42</v>
      </c>
      <c r="B42" s="27"/>
      <c r="C42" s="92">
        <v>814.5</v>
      </c>
      <c r="D42" s="92">
        <v>811.8</v>
      </c>
      <c r="E42" s="24">
        <f t="shared" si="2"/>
        <v>227.8</v>
      </c>
      <c r="F42" s="84">
        <v>37.700000000000003</v>
      </c>
      <c r="G42" s="84">
        <v>37.700000000000003</v>
      </c>
      <c r="H42" s="84">
        <f>37.7+77</f>
        <v>114.7</v>
      </c>
      <c r="I42" s="84">
        <v>37.700000000000003</v>
      </c>
      <c r="J42" s="36"/>
    </row>
    <row r="43" spans="1:11" s="42" customFormat="1" ht="35.25" customHeight="1" x14ac:dyDescent="0.25">
      <c r="A43" s="39" t="s">
        <v>51</v>
      </c>
      <c r="B43" s="40"/>
      <c r="C43" s="98">
        <v>374.79999999999995</v>
      </c>
      <c r="D43" s="98">
        <f>D44+D46+D48+D52</f>
        <v>332.8</v>
      </c>
      <c r="E43" s="24">
        <f>F43+G43+H43+I43</f>
        <v>595.70000000000005</v>
      </c>
      <c r="F43" s="24">
        <f>F44+F46+F48+F50+F52</f>
        <v>142.4</v>
      </c>
      <c r="G43" s="24">
        <f>G44+G46+G48+G50+G52</f>
        <v>142.19999999999999</v>
      </c>
      <c r="H43" s="24">
        <f>H44+H46+H48+H50+H52</f>
        <v>168.8</v>
      </c>
      <c r="I43" s="24">
        <f>I44+I46+I48+I50+I52</f>
        <v>142.30000000000001</v>
      </c>
      <c r="J43" s="41"/>
    </row>
    <row r="44" spans="1:11" s="42" customFormat="1" ht="15.75" customHeight="1" x14ac:dyDescent="0.25">
      <c r="A44" s="22" t="s">
        <v>52</v>
      </c>
      <c r="B44" s="27" t="s">
        <v>53</v>
      </c>
      <c r="C44" s="91">
        <v>22.7</v>
      </c>
      <c r="D44" s="91">
        <v>27.2</v>
      </c>
      <c r="E44" s="24">
        <f t="shared" si="2"/>
        <v>42.300000000000004</v>
      </c>
      <c r="F44" s="86">
        <f>F45</f>
        <v>4.2</v>
      </c>
      <c r="G44" s="86">
        <f t="shared" ref="G44:I44" si="3">G45</f>
        <v>4.0999999999999996</v>
      </c>
      <c r="H44" s="86">
        <f t="shared" si="3"/>
        <v>29.9</v>
      </c>
      <c r="I44" s="86">
        <f t="shared" si="3"/>
        <v>4.0999999999999996</v>
      </c>
      <c r="J44" s="41"/>
    </row>
    <row r="45" spans="1:11" s="42" customFormat="1" ht="15.75" customHeight="1" x14ac:dyDescent="0.25">
      <c r="A45" s="37" t="s">
        <v>42</v>
      </c>
      <c r="B45" s="27"/>
      <c r="C45" s="91">
        <v>22.7</v>
      </c>
      <c r="D45" s="91">
        <v>27.2</v>
      </c>
      <c r="E45" s="24">
        <f t="shared" si="2"/>
        <v>42.300000000000004</v>
      </c>
      <c r="F45" s="87">
        <v>4.2</v>
      </c>
      <c r="G45" s="87">
        <v>4.0999999999999996</v>
      </c>
      <c r="H45" s="87">
        <f>4.1+25.8</f>
        <v>29.9</v>
      </c>
      <c r="I45" s="87">
        <f>4.1</f>
        <v>4.0999999999999996</v>
      </c>
      <c r="J45" s="41"/>
    </row>
    <row r="46" spans="1:11" s="42" customFormat="1" ht="15.75" customHeight="1" x14ac:dyDescent="0.25">
      <c r="A46" s="22" t="s">
        <v>54</v>
      </c>
      <c r="B46" s="27" t="s">
        <v>55</v>
      </c>
      <c r="C46" s="91">
        <v>0.5</v>
      </c>
      <c r="D46" s="91">
        <v>1</v>
      </c>
      <c r="E46" s="24">
        <f t="shared" si="2"/>
        <v>1.4</v>
      </c>
      <c r="F46" s="86">
        <f>F47</f>
        <v>0.2</v>
      </c>
      <c r="G46" s="86">
        <f t="shared" ref="G46:I46" si="4">G47</f>
        <v>0.1</v>
      </c>
      <c r="H46" s="86">
        <f t="shared" si="4"/>
        <v>0.89999999999999991</v>
      </c>
      <c r="I46" s="86">
        <f t="shared" si="4"/>
        <v>0.2</v>
      </c>
      <c r="J46" s="41"/>
    </row>
    <row r="47" spans="1:11" s="42" customFormat="1" ht="15.75" customHeight="1" x14ac:dyDescent="0.25">
      <c r="A47" s="37" t="s">
        <v>42</v>
      </c>
      <c r="B47" s="27"/>
      <c r="C47" s="91">
        <v>0.5</v>
      </c>
      <c r="D47" s="91">
        <v>0.5</v>
      </c>
      <c r="E47" s="24">
        <f t="shared" si="2"/>
        <v>1.4</v>
      </c>
      <c r="F47" s="87">
        <v>0.2</v>
      </c>
      <c r="G47" s="87">
        <v>0.1</v>
      </c>
      <c r="H47" s="87">
        <f>0.2+0.7</f>
        <v>0.89999999999999991</v>
      </c>
      <c r="I47" s="87">
        <v>0.2</v>
      </c>
      <c r="J47" s="41"/>
    </row>
    <row r="48" spans="1:11" s="42" customFormat="1" ht="15.75" customHeight="1" x14ac:dyDescent="0.25">
      <c r="A48" s="22" t="s">
        <v>56</v>
      </c>
      <c r="B48" s="27" t="s">
        <v>57</v>
      </c>
      <c r="C48" s="91">
        <v>336.6</v>
      </c>
      <c r="D48" s="91">
        <v>294</v>
      </c>
      <c r="E48" s="24">
        <f t="shared" si="2"/>
        <v>534.20000000000005</v>
      </c>
      <c r="F48" s="86">
        <f>F49</f>
        <v>133.6</v>
      </c>
      <c r="G48" s="86">
        <f t="shared" ref="G48:I48" si="5">G49</f>
        <v>133.5</v>
      </c>
      <c r="H48" s="86">
        <f t="shared" si="5"/>
        <v>133.5</v>
      </c>
      <c r="I48" s="86">
        <f t="shared" si="5"/>
        <v>133.6</v>
      </c>
      <c r="J48" s="41"/>
    </row>
    <row r="49" spans="1:12" s="42" customFormat="1" ht="15.75" customHeight="1" x14ac:dyDescent="0.25">
      <c r="A49" s="37" t="s">
        <v>42</v>
      </c>
      <c r="B49" s="27"/>
      <c r="C49" s="91">
        <v>336.6</v>
      </c>
      <c r="D49" s="91">
        <v>291.3</v>
      </c>
      <c r="E49" s="24">
        <f>F49+G49+H49+I49</f>
        <v>534.20000000000005</v>
      </c>
      <c r="F49" s="87">
        <v>133.6</v>
      </c>
      <c r="G49" s="87">
        <v>133.5</v>
      </c>
      <c r="H49" s="87">
        <v>133.5</v>
      </c>
      <c r="I49" s="87">
        <v>133.6</v>
      </c>
      <c r="J49" s="41"/>
    </row>
    <row r="50" spans="1:12" s="42" customFormat="1" ht="15.75" customHeight="1" x14ac:dyDescent="0.25">
      <c r="A50" s="22" t="s">
        <v>58</v>
      </c>
      <c r="B50" s="27" t="s">
        <v>59</v>
      </c>
      <c r="C50" s="91">
        <v>0</v>
      </c>
      <c r="D50" s="91"/>
      <c r="E50" s="24">
        <f>F50+G50+H50+I50</f>
        <v>0</v>
      </c>
      <c r="F50" s="43"/>
      <c r="G50" s="43"/>
      <c r="H50" s="43"/>
      <c r="I50" s="43"/>
      <c r="J50" s="41"/>
      <c r="L50" s="44"/>
    </row>
    <row r="51" spans="1:12" s="42" customFormat="1" ht="15.75" customHeight="1" x14ac:dyDescent="0.25">
      <c r="A51" s="37" t="s">
        <v>42</v>
      </c>
      <c r="B51" s="27"/>
      <c r="C51" s="91">
        <v>0</v>
      </c>
      <c r="D51" s="91"/>
      <c r="E51" s="24">
        <f t="shared" si="2"/>
        <v>0</v>
      </c>
      <c r="F51" s="43"/>
      <c r="G51" s="43"/>
      <c r="H51" s="43"/>
      <c r="I51" s="43"/>
      <c r="J51" s="41"/>
      <c r="L51" s="44"/>
    </row>
    <row r="52" spans="1:12" ht="15.75" customHeight="1" x14ac:dyDescent="0.25">
      <c r="A52" s="35" t="s">
        <v>60</v>
      </c>
      <c r="B52" s="27" t="s">
        <v>61</v>
      </c>
      <c r="C52" s="92">
        <v>15</v>
      </c>
      <c r="D52" s="92">
        <v>10.6</v>
      </c>
      <c r="E52" s="24">
        <f t="shared" si="2"/>
        <v>17.8</v>
      </c>
      <c r="F52" s="25">
        <f>F53</f>
        <v>4.4000000000000004</v>
      </c>
      <c r="G52" s="25">
        <f t="shared" ref="G52:I52" si="6">G53</f>
        <v>4.5</v>
      </c>
      <c r="H52" s="25">
        <f t="shared" si="6"/>
        <v>4.5</v>
      </c>
      <c r="I52" s="25">
        <f t="shared" si="6"/>
        <v>4.4000000000000004</v>
      </c>
      <c r="J52" s="41"/>
    </row>
    <row r="53" spans="1:12" ht="15.75" customHeight="1" x14ac:dyDescent="0.25">
      <c r="A53" s="37" t="s">
        <v>42</v>
      </c>
      <c r="B53" s="27"/>
      <c r="C53" s="92">
        <v>15</v>
      </c>
      <c r="D53" s="92">
        <v>10.6</v>
      </c>
      <c r="E53" s="24">
        <f t="shared" si="2"/>
        <v>17.8</v>
      </c>
      <c r="F53" s="84">
        <v>4.4000000000000004</v>
      </c>
      <c r="G53" s="84">
        <v>4.5</v>
      </c>
      <c r="H53" s="84">
        <v>4.5</v>
      </c>
      <c r="I53" s="84">
        <v>4.4000000000000004</v>
      </c>
      <c r="J53" s="41"/>
    </row>
    <row r="54" spans="1:12" ht="15.75" customHeight="1" x14ac:dyDescent="0.25">
      <c r="A54" s="35" t="s">
        <v>62</v>
      </c>
      <c r="B54" s="27" t="s">
        <v>63</v>
      </c>
      <c r="C54" s="92">
        <v>0</v>
      </c>
      <c r="D54" s="92"/>
      <c r="E54" s="24">
        <f t="shared" si="2"/>
        <v>0</v>
      </c>
      <c r="F54" s="25"/>
      <c r="G54" s="25"/>
      <c r="H54" s="25"/>
      <c r="I54" s="25"/>
      <c r="J54" s="41"/>
    </row>
    <row r="55" spans="1:12" ht="15.75" customHeight="1" x14ac:dyDescent="0.25">
      <c r="A55" s="37" t="s">
        <v>42</v>
      </c>
      <c r="B55" s="27"/>
      <c r="C55" s="92">
        <v>0</v>
      </c>
      <c r="D55" s="92"/>
      <c r="E55" s="24">
        <f t="shared" si="2"/>
        <v>0</v>
      </c>
      <c r="F55" s="25"/>
      <c r="G55" s="25"/>
      <c r="H55" s="25"/>
      <c r="I55" s="25"/>
      <c r="J55" s="41"/>
    </row>
    <row r="56" spans="1:12" ht="15.75" customHeight="1" x14ac:dyDescent="0.25">
      <c r="A56" s="35" t="s">
        <v>87</v>
      </c>
      <c r="B56" s="27" t="s">
        <v>64</v>
      </c>
      <c r="C56" s="92">
        <v>0</v>
      </c>
      <c r="D56" s="92">
        <v>200.5</v>
      </c>
      <c r="E56" s="24">
        <f t="shared" si="2"/>
        <v>332</v>
      </c>
      <c r="F56" s="25">
        <f>17+66</f>
        <v>83</v>
      </c>
      <c r="G56" s="25">
        <f>17+66</f>
        <v>83</v>
      </c>
      <c r="H56" s="25">
        <f>17+66</f>
        <v>83</v>
      </c>
      <c r="I56" s="25">
        <f>17+66</f>
        <v>83</v>
      </c>
      <c r="J56" s="41"/>
    </row>
    <row r="57" spans="1:12" ht="15.75" customHeight="1" x14ac:dyDescent="0.25">
      <c r="A57" s="37" t="s">
        <v>42</v>
      </c>
      <c r="B57" s="27"/>
      <c r="C57" s="92">
        <v>0</v>
      </c>
      <c r="D57" s="92"/>
      <c r="E57" s="24">
        <f t="shared" si="2"/>
        <v>0</v>
      </c>
      <c r="F57" s="84"/>
      <c r="G57" s="84"/>
      <c r="H57" s="84"/>
      <c r="I57" s="84"/>
    </row>
    <row r="58" spans="1:12" ht="15.75" customHeight="1" x14ac:dyDescent="0.25">
      <c r="A58" s="45" t="s">
        <v>65</v>
      </c>
      <c r="B58" s="46" t="s">
        <v>66</v>
      </c>
      <c r="C58" s="93">
        <v>0</v>
      </c>
      <c r="D58" s="93"/>
      <c r="E58" s="24">
        <f t="shared" si="2"/>
        <v>0</v>
      </c>
      <c r="F58" s="47"/>
      <c r="G58" s="47"/>
      <c r="H58" s="47"/>
      <c r="I58" s="47"/>
    </row>
    <row r="59" spans="1:12" ht="15.75" customHeight="1" x14ac:dyDescent="0.25">
      <c r="A59" s="37" t="s">
        <v>42</v>
      </c>
      <c r="B59" s="46"/>
      <c r="C59" s="93">
        <v>0</v>
      </c>
      <c r="D59" s="93"/>
      <c r="E59" s="24">
        <f t="shared" si="2"/>
        <v>0</v>
      </c>
      <c r="F59" s="85"/>
      <c r="G59" s="85"/>
      <c r="H59" s="85"/>
      <c r="I59" s="85"/>
    </row>
    <row r="60" spans="1:12" ht="15.75" customHeight="1" x14ac:dyDescent="0.25">
      <c r="A60" s="45"/>
      <c r="B60" s="46"/>
      <c r="C60" s="93"/>
      <c r="D60" s="93"/>
      <c r="E60" s="48"/>
      <c r="F60" s="47"/>
      <c r="G60" s="47"/>
      <c r="H60" s="47"/>
      <c r="I60" s="47"/>
    </row>
    <row r="61" spans="1:12" ht="15.75" customHeight="1" x14ac:dyDescent="0.25">
      <c r="A61" s="49" t="s">
        <v>67</v>
      </c>
      <c r="B61" s="46"/>
      <c r="C61" s="94">
        <f>C33+C35+C37+C39+C41+C44+C46+C48+C50+C52+C54+C56+C58</f>
        <v>8939.2000000000007</v>
      </c>
      <c r="D61" s="94">
        <f>D33+D35+D37+D39+D41+D44+D46+D48+D50+D52+D54+D56+D58</f>
        <v>9211.1000000000022</v>
      </c>
      <c r="E61" s="48">
        <f>I61+H61+G61+F61</f>
        <v>9084.7999999999993</v>
      </c>
      <c r="F61" s="48">
        <f>F33+F35+F37+F39+F41+F43+F56+F58</f>
        <v>2060.1999999999998</v>
      </c>
      <c r="G61" s="48">
        <f>G33+G35+G37+G39+G41+G43+G56+G58</f>
        <v>2403.5999999999995</v>
      </c>
      <c r="H61" s="48">
        <f>H33+H35+H37+H39+H41+H43+H56+H58</f>
        <v>2560.9</v>
      </c>
      <c r="I61" s="48">
        <f>I33+I35+I37+I39+I41+I43+I56+I58</f>
        <v>2060.0999999999995</v>
      </c>
    </row>
    <row r="62" spans="1:12" ht="15.75" customHeight="1" x14ac:dyDescent="0.25">
      <c r="A62" s="50" t="s">
        <v>68</v>
      </c>
      <c r="B62" s="27"/>
      <c r="C62" s="89"/>
      <c r="D62" s="89"/>
      <c r="E62" s="24"/>
      <c r="F62" s="24"/>
      <c r="G62" s="24"/>
      <c r="H62" s="24"/>
      <c r="I62" s="24"/>
    </row>
    <row r="63" spans="1:12" ht="15.75" customHeight="1" x14ac:dyDescent="0.25">
      <c r="A63" s="51" t="s">
        <v>69</v>
      </c>
      <c r="B63" s="27"/>
      <c r="C63" s="89">
        <v>1199.9000000000001</v>
      </c>
      <c r="D63" s="89">
        <f>D61-D64</f>
        <v>1549.1000000000013</v>
      </c>
      <c r="E63" s="24">
        <f>F63+G63+H63+I63</f>
        <v>1605.1999999999987</v>
      </c>
      <c r="F63" s="24">
        <f>F61-F64</f>
        <v>401.29999999999973</v>
      </c>
      <c r="G63" s="24">
        <f>G61-G64</f>
        <v>401.29999999999927</v>
      </c>
      <c r="H63" s="24">
        <f>H61-H64</f>
        <v>401.30000000000018</v>
      </c>
      <c r="I63" s="24">
        <f>I61-I64</f>
        <v>401.2999999999995</v>
      </c>
    </row>
    <row r="64" spans="1:12" ht="15.75" customHeight="1" x14ac:dyDescent="0.25">
      <c r="A64" s="51" t="s">
        <v>70</v>
      </c>
      <c r="B64" s="27"/>
      <c r="C64" s="89">
        <v>7739.3</v>
      </c>
      <c r="D64" s="89">
        <f>D34+D36+D38+D42+D45+D47+D49+D53</f>
        <v>7662.0000000000009</v>
      </c>
      <c r="E64" s="24">
        <f>F64+G64+H64+I64</f>
        <v>7479.6</v>
      </c>
      <c r="F64" s="24">
        <f>F34+F36+F38+F40+F42+F43+F57+F59</f>
        <v>1658.9</v>
      </c>
      <c r="G64" s="24">
        <f>G34+G36+G38+G40+G42+G43+G57+G59</f>
        <v>2002.3000000000002</v>
      </c>
      <c r="H64" s="24">
        <f>H34+H36+H38+H40+H42+H43+H57+H59</f>
        <v>2159.6</v>
      </c>
      <c r="I64" s="24">
        <f>I34+I36+I38+I40+I42+I43+I57+I59</f>
        <v>1658.8</v>
      </c>
    </row>
    <row r="65" spans="1:10" ht="15.75" customHeight="1" x14ac:dyDescent="0.25">
      <c r="A65" s="52"/>
      <c r="B65" s="27"/>
      <c r="C65" s="89"/>
      <c r="D65" s="89"/>
      <c r="E65" s="24"/>
      <c r="F65" s="24"/>
      <c r="G65" s="24"/>
      <c r="H65" s="24"/>
      <c r="I65" s="24"/>
    </row>
    <row r="66" spans="1:10" s="31" customFormat="1" ht="29.25" customHeight="1" x14ac:dyDescent="0.25">
      <c r="A66" s="53" t="s">
        <v>71</v>
      </c>
      <c r="B66" s="54" t="s">
        <v>72</v>
      </c>
      <c r="C66" s="55">
        <v>101.59999999999991</v>
      </c>
      <c r="D66" s="55"/>
      <c r="E66" s="55">
        <f>I66</f>
        <v>0</v>
      </c>
      <c r="F66" s="55">
        <f>F30-F61</f>
        <v>0</v>
      </c>
      <c r="G66" s="55">
        <f t="shared" ref="G66:I66" si="7">G30-G61</f>
        <v>0</v>
      </c>
      <c r="H66" s="55">
        <f t="shared" si="7"/>
        <v>0</v>
      </c>
      <c r="I66" s="55">
        <f t="shared" si="7"/>
        <v>0</v>
      </c>
      <c r="J66" s="56"/>
    </row>
    <row r="67" spans="1:10" s="42" customFormat="1" ht="15.75" customHeight="1" x14ac:dyDescent="0.25">
      <c r="A67" s="57" t="s">
        <v>73</v>
      </c>
      <c r="B67" s="58" t="s">
        <v>74</v>
      </c>
      <c r="C67" s="95">
        <v>0</v>
      </c>
      <c r="D67" s="99"/>
      <c r="E67" s="59">
        <f>F67+G67+H67+I67</f>
        <v>0</v>
      </c>
      <c r="F67" s="59"/>
      <c r="G67" s="59"/>
      <c r="H67" s="59"/>
      <c r="I67" s="59"/>
    </row>
    <row r="68" spans="1:10" s="42" customFormat="1" ht="15.75" customHeight="1" x14ac:dyDescent="0.25">
      <c r="A68" s="22" t="s">
        <v>75</v>
      </c>
      <c r="B68" s="27" t="s">
        <v>76</v>
      </c>
      <c r="C68" s="62">
        <v>0</v>
      </c>
      <c r="D68" s="62"/>
      <c r="E68" s="24">
        <f>F68+G68+H68+I68</f>
        <v>0</v>
      </c>
      <c r="F68" s="24"/>
      <c r="G68" s="24"/>
      <c r="H68" s="24"/>
      <c r="I68" s="24"/>
    </row>
    <row r="69" spans="1:10" ht="15.75" x14ac:dyDescent="0.25">
      <c r="A69" s="30"/>
      <c r="B69" s="60"/>
      <c r="C69" s="62"/>
      <c r="D69" s="62"/>
      <c r="E69" s="24"/>
      <c r="F69" s="24"/>
      <c r="G69" s="24"/>
      <c r="H69" s="24"/>
      <c r="I69" s="24"/>
    </row>
    <row r="70" spans="1:10" s="42" customFormat="1" ht="15.75" customHeight="1" x14ac:dyDescent="0.25">
      <c r="A70" s="61" t="s">
        <v>77</v>
      </c>
      <c r="B70" s="33"/>
      <c r="C70" s="62">
        <v>0</v>
      </c>
      <c r="D70" s="62"/>
      <c r="E70" s="24">
        <f>F70+G70+H70+I70</f>
        <v>0</v>
      </c>
      <c r="F70" s="63"/>
      <c r="G70" s="63"/>
      <c r="H70" s="63"/>
      <c r="I70" s="63"/>
    </row>
    <row r="71" spans="1:10" s="31" customFormat="1" ht="15.75" customHeight="1" x14ac:dyDescent="0.25">
      <c r="A71" s="64" t="s">
        <v>78</v>
      </c>
      <c r="B71" s="65">
        <v>510</v>
      </c>
      <c r="C71" s="55"/>
      <c r="D71" s="105">
        <v>39</v>
      </c>
      <c r="E71" s="24"/>
      <c r="F71" s="66">
        <v>39</v>
      </c>
      <c r="G71" s="66">
        <v>39</v>
      </c>
      <c r="H71" s="66">
        <v>39</v>
      </c>
      <c r="I71" s="66">
        <v>39</v>
      </c>
    </row>
    <row r="72" spans="1:10" s="42" customFormat="1" ht="15.75" customHeight="1" x14ac:dyDescent="0.25">
      <c r="A72" s="22" t="s">
        <v>79</v>
      </c>
      <c r="B72" s="33">
        <v>520</v>
      </c>
      <c r="C72" s="62"/>
      <c r="D72" s="62">
        <v>597</v>
      </c>
      <c r="E72" s="24"/>
      <c r="F72" s="62">
        <v>597</v>
      </c>
      <c r="G72" s="62">
        <v>597</v>
      </c>
      <c r="H72" s="62">
        <v>597</v>
      </c>
      <c r="I72" s="62">
        <v>597</v>
      </c>
    </row>
    <row r="73" spans="1:10" s="42" customFormat="1" ht="15.75" customHeight="1" x14ac:dyDescent="0.25">
      <c r="A73" s="22" t="s">
        <v>80</v>
      </c>
      <c r="B73" s="33">
        <v>530</v>
      </c>
      <c r="C73" s="62">
        <v>0</v>
      </c>
      <c r="D73" s="62"/>
      <c r="E73" s="24">
        <f>F73+G73+H73+I73</f>
        <v>0</v>
      </c>
      <c r="F73" s="62"/>
      <c r="G73" s="62"/>
      <c r="H73" s="62"/>
      <c r="I73" s="62"/>
    </row>
    <row r="74" spans="1:10" s="42" customFormat="1" ht="28.5" customHeight="1" x14ac:dyDescent="0.25">
      <c r="A74" s="22" t="s">
        <v>81</v>
      </c>
      <c r="B74" s="33">
        <v>540</v>
      </c>
      <c r="C74" s="91">
        <v>0</v>
      </c>
      <c r="D74" s="91"/>
      <c r="E74" s="24">
        <f>F74+G74+H74+I74</f>
        <v>0</v>
      </c>
      <c r="F74" s="34"/>
      <c r="G74" s="34"/>
      <c r="H74" s="67"/>
      <c r="I74" s="68"/>
    </row>
    <row r="75" spans="1:10" ht="16.5" customHeight="1" x14ac:dyDescent="0.25">
      <c r="A75" s="69" t="s">
        <v>82</v>
      </c>
      <c r="B75" s="70"/>
      <c r="C75" s="96">
        <v>101.6</v>
      </c>
      <c r="D75" s="106">
        <v>101.6</v>
      </c>
      <c r="E75" s="71"/>
      <c r="F75" s="72"/>
      <c r="G75" s="72"/>
      <c r="H75" s="72"/>
      <c r="I75" s="72"/>
    </row>
    <row r="76" spans="1:10" ht="15.75" x14ac:dyDescent="0.25">
      <c r="A76" s="69" t="s">
        <v>92</v>
      </c>
      <c r="B76" s="73"/>
      <c r="C76" s="73"/>
      <c r="D76" s="100">
        <f>D75+D30-D61</f>
        <v>71.599999999996726</v>
      </c>
      <c r="E76" s="74"/>
      <c r="F76" s="74"/>
      <c r="G76" s="74"/>
      <c r="H76" s="74"/>
      <c r="I76" s="74"/>
    </row>
    <row r="77" spans="1:10" ht="15.75" x14ac:dyDescent="0.25">
      <c r="A77" s="101"/>
      <c r="B77" s="19"/>
      <c r="C77" s="19"/>
      <c r="D77" s="102"/>
      <c r="E77" s="103"/>
      <c r="F77" s="103"/>
      <c r="G77" s="103"/>
      <c r="H77" s="103"/>
      <c r="I77" s="103"/>
    </row>
    <row r="78" spans="1:10" ht="15.75" x14ac:dyDescent="0.25">
      <c r="A78" s="101"/>
      <c r="B78" s="19"/>
      <c r="C78" s="19"/>
      <c r="D78" s="102"/>
      <c r="E78" s="103"/>
      <c r="F78" s="103"/>
      <c r="G78" s="103"/>
      <c r="H78" s="103"/>
      <c r="I78" s="103"/>
    </row>
    <row r="79" spans="1:10" s="76" customFormat="1" ht="15.75" x14ac:dyDescent="0.25">
      <c r="A79" s="75" t="s">
        <v>83</v>
      </c>
      <c r="B79" s="138"/>
      <c r="C79" s="139"/>
      <c r="F79" s="140" t="s">
        <v>84</v>
      </c>
      <c r="G79" s="140"/>
      <c r="H79" s="141"/>
      <c r="I79" s="141"/>
    </row>
    <row r="80" spans="1:10" s="76" customFormat="1" ht="15.75" x14ac:dyDescent="0.25">
      <c r="A80" s="77" t="s">
        <v>90</v>
      </c>
    </row>
    <row r="81" spans="1:4" x14ac:dyDescent="0.2">
      <c r="B81" s="78"/>
      <c r="C81" s="78"/>
      <c r="D81" s="78"/>
    </row>
    <row r="82" spans="1:4" x14ac:dyDescent="0.2">
      <c r="A82" s="79"/>
      <c r="B82" s="78"/>
      <c r="C82" s="78"/>
      <c r="D82" s="78"/>
    </row>
    <row r="83" spans="1:4" x14ac:dyDescent="0.2">
      <c r="A83" s="79"/>
      <c r="B83" s="78"/>
      <c r="C83" s="78"/>
      <c r="D83" s="78"/>
    </row>
    <row r="84" spans="1:4" x14ac:dyDescent="0.2">
      <c r="A84" s="79"/>
      <c r="B84" s="78"/>
      <c r="C84" s="78"/>
      <c r="D84" s="78"/>
    </row>
    <row r="85" spans="1:4" x14ac:dyDescent="0.2">
      <c r="A85" s="79"/>
      <c r="B85" s="78"/>
      <c r="C85" s="78"/>
      <c r="D85" s="78"/>
    </row>
    <row r="86" spans="1:4" x14ac:dyDescent="0.2">
      <c r="A86" s="79"/>
      <c r="B86" s="78"/>
      <c r="C86" s="78"/>
      <c r="D86" s="78"/>
    </row>
    <row r="87" spans="1:4" x14ac:dyDescent="0.2">
      <c r="A87" s="79"/>
      <c r="B87" s="78"/>
      <c r="C87" s="78"/>
      <c r="D87" s="78"/>
    </row>
    <row r="88" spans="1:4" x14ac:dyDescent="0.2">
      <c r="A88" s="79"/>
      <c r="B88" s="78"/>
      <c r="C88" s="78"/>
      <c r="D88" s="78"/>
    </row>
    <row r="89" spans="1:4" x14ac:dyDescent="0.2">
      <c r="A89" s="79"/>
      <c r="B89" s="78"/>
      <c r="C89" s="78"/>
      <c r="D89" s="78"/>
    </row>
    <row r="90" spans="1:4" x14ac:dyDescent="0.2">
      <c r="A90" s="79"/>
      <c r="B90" s="78"/>
      <c r="C90" s="78"/>
      <c r="D90" s="78"/>
    </row>
    <row r="91" spans="1:4" x14ac:dyDescent="0.2">
      <c r="A91" s="79"/>
      <c r="B91" s="78"/>
      <c r="C91" s="78"/>
      <c r="D91" s="78"/>
    </row>
    <row r="92" spans="1:4" x14ac:dyDescent="0.2">
      <c r="A92" s="79"/>
      <c r="B92" s="78"/>
      <c r="C92" s="78"/>
      <c r="D92" s="78"/>
    </row>
    <row r="93" spans="1:4" x14ac:dyDescent="0.2">
      <c r="A93" s="79"/>
      <c r="B93" s="78"/>
      <c r="C93" s="78"/>
      <c r="D93" s="78"/>
    </row>
    <row r="94" spans="1:4" x14ac:dyDescent="0.2">
      <c r="A94" s="79"/>
      <c r="B94" s="78"/>
      <c r="C94" s="78"/>
      <c r="D94" s="78"/>
    </row>
    <row r="95" spans="1:4" x14ac:dyDescent="0.2">
      <c r="A95" s="79"/>
      <c r="B95" s="78"/>
      <c r="C95" s="78"/>
      <c r="D95" s="78"/>
    </row>
    <row r="96" spans="1:4" x14ac:dyDescent="0.2">
      <c r="A96" s="79"/>
      <c r="B96" s="78"/>
      <c r="C96" s="78"/>
      <c r="D96" s="78"/>
    </row>
    <row r="97" spans="1:1" x14ac:dyDescent="0.2">
      <c r="A97" s="80"/>
    </row>
    <row r="98" spans="1:1" x14ac:dyDescent="0.2">
      <c r="A98" s="80"/>
    </row>
    <row r="99" spans="1:1" x14ac:dyDescent="0.2">
      <c r="A99" s="80"/>
    </row>
    <row r="100" spans="1:1" x14ac:dyDescent="0.2">
      <c r="A100" s="80"/>
    </row>
    <row r="101" spans="1:1" x14ac:dyDescent="0.2">
      <c r="A101" s="80"/>
    </row>
    <row r="102" spans="1:1" x14ac:dyDescent="0.2">
      <c r="A102" s="80"/>
    </row>
    <row r="103" spans="1:1" x14ac:dyDescent="0.2">
      <c r="A103" s="80"/>
    </row>
    <row r="104" spans="1:1" x14ac:dyDescent="0.2">
      <c r="A104" s="80"/>
    </row>
    <row r="105" spans="1:1" x14ac:dyDescent="0.2">
      <c r="A105" s="80"/>
    </row>
    <row r="106" spans="1:1" x14ac:dyDescent="0.2">
      <c r="A106" s="80"/>
    </row>
    <row r="107" spans="1:1" x14ac:dyDescent="0.2">
      <c r="A107" s="80"/>
    </row>
    <row r="108" spans="1:1" x14ac:dyDescent="0.2">
      <c r="A108" s="80"/>
    </row>
    <row r="109" spans="1:1" x14ac:dyDescent="0.2">
      <c r="A109" s="80"/>
    </row>
    <row r="110" spans="1:1" x14ac:dyDescent="0.2">
      <c r="A110" s="80"/>
    </row>
    <row r="111" spans="1:1" x14ac:dyDescent="0.2">
      <c r="A111" s="80"/>
    </row>
    <row r="112" spans="1:1" x14ac:dyDescent="0.2">
      <c r="A112" s="80"/>
    </row>
    <row r="113" spans="1:1" x14ac:dyDescent="0.2">
      <c r="A113" s="80"/>
    </row>
    <row r="114" spans="1:1" x14ac:dyDescent="0.2">
      <c r="A114" s="80"/>
    </row>
    <row r="115" spans="1:1" x14ac:dyDescent="0.2">
      <c r="A115" s="80"/>
    </row>
    <row r="116" spans="1:1" x14ac:dyDescent="0.2">
      <c r="A116" s="80"/>
    </row>
    <row r="117" spans="1:1" x14ac:dyDescent="0.2">
      <c r="A117" s="80"/>
    </row>
    <row r="118" spans="1:1" x14ac:dyDescent="0.2">
      <c r="A118" s="80"/>
    </row>
    <row r="119" spans="1:1" x14ac:dyDescent="0.2">
      <c r="A119" s="80"/>
    </row>
    <row r="120" spans="1:1" x14ac:dyDescent="0.2">
      <c r="A120" s="80"/>
    </row>
    <row r="121" spans="1:1" x14ac:dyDescent="0.2">
      <c r="A121" s="80"/>
    </row>
    <row r="122" spans="1:1" x14ac:dyDescent="0.2">
      <c r="A122" s="80"/>
    </row>
    <row r="123" spans="1:1" x14ac:dyDescent="0.2">
      <c r="A123" s="80"/>
    </row>
    <row r="124" spans="1:1" x14ac:dyDescent="0.2">
      <c r="A124" s="80"/>
    </row>
    <row r="125" spans="1:1" x14ac:dyDescent="0.2">
      <c r="A125" s="80"/>
    </row>
    <row r="126" spans="1:1" x14ac:dyDescent="0.2">
      <c r="A126" s="80"/>
    </row>
    <row r="127" spans="1:1" x14ac:dyDescent="0.2">
      <c r="A127" s="80"/>
    </row>
    <row r="128" spans="1:1" x14ac:dyDescent="0.2">
      <c r="A128" s="80"/>
    </row>
    <row r="129" spans="1:1" x14ac:dyDescent="0.2">
      <c r="A129" s="80"/>
    </row>
    <row r="130" spans="1:1" x14ac:dyDescent="0.2">
      <c r="A130" s="80"/>
    </row>
    <row r="131" spans="1:1" x14ac:dyDescent="0.2">
      <c r="A131" s="80"/>
    </row>
    <row r="132" spans="1:1" x14ac:dyDescent="0.2">
      <c r="A132" s="80"/>
    </row>
    <row r="133" spans="1:1" x14ac:dyDescent="0.2">
      <c r="A133" s="80"/>
    </row>
    <row r="134" spans="1:1" x14ac:dyDescent="0.2">
      <c r="A134" s="80"/>
    </row>
    <row r="135" spans="1:1" x14ac:dyDescent="0.2">
      <c r="A135" s="80"/>
    </row>
    <row r="136" spans="1:1" x14ac:dyDescent="0.2">
      <c r="A136" s="80"/>
    </row>
    <row r="137" spans="1:1" x14ac:dyDescent="0.2">
      <c r="A137" s="80"/>
    </row>
    <row r="138" spans="1:1" x14ac:dyDescent="0.2">
      <c r="A138" s="80"/>
    </row>
    <row r="139" spans="1:1" x14ac:dyDescent="0.2">
      <c r="A139" s="80"/>
    </row>
    <row r="140" spans="1:1" x14ac:dyDescent="0.2">
      <c r="A140" s="80"/>
    </row>
    <row r="141" spans="1:1" x14ac:dyDescent="0.2">
      <c r="A141" s="80"/>
    </row>
    <row r="142" spans="1:1" x14ac:dyDescent="0.2">
      <c r="A142" s="80"/>
    </row>
    <row r="143" spans="1:1" x14ac:dyDescent="0.2">
      <c r="A143" s="80"/>
    </row>
    <row r="144" spans="1:1" x14ac:dyDescent="0.2">
      <c r="A144" s="80"/>
    </row>
    <row r="145" spans="1:1" x14ac:dyDescent="0.2">
      <c r="A145" s="80"/>
    </row>
    <row r="146" spans="1:1" x14ac:dyDescent="0.2">
      <c r="A146" s="80"/>
    </row>
    <row r="147" spans="1:1" x14ac:dyDescent="0.2">
      <c r="A147" s="80"/>
    </row>
    <row r="148" spans="1:1" x14ac:dyDescent="0.2">
      <c r="A148" s="80"/>
    </row>
    <row r="149" spans="1:1" x14ac:dyDescent="0.2">
      <c r="A149" s="80"/>
    </row>
    <row r="150" spans="1:1" x14ac:dyDescent="0.2">
      <c r="A150" s="80"/>
    </row>
    <row r="151" spans="1:1" x14ac:dyDescent="0.2">
      <c r="A151" s="80"/>
    </row>
    <row r="152" spans="1:1" x14ac:dyDescent="0.2">
      <c r="A152" s="80"/>
    </row>
    <row r="153" spans="1:1" x14ac:dyDescent="0.2">
      <c r="A153" s="80"/>
    </row>
    <row r="154" spans="1:1" x14ac:dyDescent="0.2">
      <c r="A154" s="80"/>
    </row>
    <row r="155" spans="1:1" x14ac:dyDescent="0.2">
      <c r="A155" s="80"/>
    </row>
    <row r="156" spans="1:1" x14ac:dyDescent="0.2">
      <c r="A156" s="80"/>
    </row>
    <row r="157" spans="1:1" x14ac:dyDescent="0.2">
      <c r="A157" s="80"/>
    </row>
    <row r="158" spans="1:1" x14ac:dyDescent="0.2">
      <c r="A158" s="80"/>
    </row>
    <row r="159" spans="1:1" x14ac:dyDescent="0.2">
      <c r="A159" s="80"/>
    </row>
    <row r="160" spans="1:1" x14ac:dyDescent="0.2">
      <c r="A160" s="80"/>
    </row>
    <row r="161" spans="1:1" x14ac:dyDescent="0.2">
      <c r="A161" s="80"/>
    </row>
    <row r="162" spans="1:1" x14ac:dyDescent="0.2">
      <c r="A162" s="80"/>
    </row>
    <row r="163" spans="1:1" x14ac:dyDescent="0.2">
      <c r="A163" s="80"/>
    </row>
    <row r="164" spans="1:1" x14ac:dyDescent="0.2">
      <c r="A164" s="80"/>
    </row>
    <row r="165" spans="1:1" x14ac:dyDescent="0.2">
      <c r="A165" s="80"/>
    </row>
    <row r="166" spans="1:1" x14ac:dyDescent="0.2">
      <c r="A166" s="80"/>
    </row>
    <row r="167" spans="1:1" x14ac:dyDescent="0.2">
      <c r="A167" s="80"/>
    </row>
    <row r="168" spans="1:1" x14ac:dyDescent="0.2">
      <c r="A168" s="80"/>
    </row>
    <row r="169" spans="1:1" x14ac:dyDescent="0.2">
      <c r="A169" s="80"/>
    </row>
    <row r="170" spans="1:1" x14ac:dyDescent="0.2">
      <c r="A170" s="80"/>
    </row>
    <row r="171" spans="1:1" x14ac:dyDescent="0.2">
      <c r="A171" s="80"/>
    </row>
    <row r="172" spans="1:1" x14ac:dyDescent="0.2">
      <c r="A172" s="80"/>
    </row>
    <row r="173" spans="1:1" x14ac:dyDescent="0.2">
      <c r="A173" s="80"/>
    </row>
    <row r="174" spans="1:1" x14ac:dyDescent="0.2">
      <c r="A174" s="80"/>
    </row>
    <row r="175" spans="1:1" x14ac:dyDescent="0.2">
      <c r="A175" s="80"/>
    </row>
    <row r="176" spans="1:1" x14ac:dyDescent="0.2">
      <c r="A176" s="80"/>
    </row>
    <row r="177" spans="1:1" x14ac:dyDescent="0.2">
      <c r="A177" s="80"/>
    </row>
    <row r="178" spans="1:1" x14ac:dyDescent="0.2">
      <c r="A178" s="80"/>
    </row>
    <row r="179" spans="1:1" x14ac:dyDescent="0.2">
      <c r="A179" s="80"/>
    </row>
    <row r="180" spans="1:1" x14ac:dyDescent="0.2">
      <c r="A180" s="80"/>
    </row>
    <row r="181" spans="1:1" x14ac:dyDescent="0.2">
      <c r="A181" s="80"/>
    </row>
    <row r="182" spans="1:1" x14ac:dyDescent="0.2">
      <c r="A182" s="80"/>
    </row>
    <row r="183" spans="1:1" x14ac:dyDescent="0.2">
      <c r="A183" s="80"/>
    </row>
    <row r="184" spans="1:1" x14ac:dyDescent="0.2">
      <c r="A184" s="80"/>
    </row>
    <row r="185" spans="1:1" x14ac:dyDescent="0.2">
      <c r="A185" s="80"/>
    </row>
    <row r="186" spans="1:1" x14ac:dyDescent="0.2">
      <c r="A186" s="80"/>
    </row>
    <row r="187" spans="1:1" x14ac:dyDescent="0.2">
      <c r="A187" s="80"/>
    </row>
    <row r="188" spans="1:1" x14ac:dyDescent="0.2">
      <c r="A188" s="80"/>
    </row>
    <row r="189" spans="1:1" x14ac:dyDescent="0.2">
      <c r="A189" s="80"/>
    </row>
    <row r="190" spans="1:1" x14ac:dyDescent="0.2">
      <c r="A190" s="80"/>
    </row>
    <row r="191" spans="1:1" x14ac:dyDescent="0.2">
      <c r="A191" s="80"/>
    </row>
    <row r="192" spans="1:1" x14ac:dyDescent="0.2">
      <c r="A192" s="80"/>
    </row>
    <row r="193" spans="1:1" x14ac:dyDescent="0.2">
      <c r="A193" s="80"/>
    </row>
    <row r="194" spans="1:1" x14ac:dyDescent="0.2">
      <c r="A194" s="80"/>
    </row>
    <row r="195" spans="1:1" x14ac:dyDescent="0.2">
      <c r="A195" s="80"/>
    </row>
    <row r="196" spans="1:1" x14ac:dyDescent="0.2">
      <c r="A196" s="80"/>
    </row>
    <row r="197" spans="1:1" x14ac:dyDescent="0.2">
      <c r="A197" s="80"/>
    </row>
    <row r="198" spans="1:1" x14ac:dyDescent="0.2">
      <c r="A198" s="80"/>
    </row>
    <row r="199" spans="1:1" x14ac:dyDescent="0.2">
      <c r="A199" s="80"/>
    </row>
    <row r="200" spans="1:1" x14ac:dyDescent="0.2">
      <c r="A200" s="80"/>
    </row>
    <row r="201" spans="1:1" x14ac:dyDescent="0.2">
      <c r="A201" s="80"/>
    </row>
    <row r="202" spans="1:1" x14ac:dyDescent="0.2">
      <c r="A202" s="80"/>
    </row>
    <row r="203" spans="1:1" x14ac:dyDescent="0.2">
      <c r="A203" s="80"/>
    </row>
    <row r="204" spans="1:1" x14ac:dyDescent="0.2">
      <c r="A204" s="80"/>
    </row>
    <row r="205" spans="1:1" x14ac:dyDescent="0.2">
      <c r="A205" s="80"/>
    </row>
    <row r="206" spans="1:1" x14ac:dyDescent="0.2">
      <c r="A206" s="80"/>
    </row>
    <row r="207" spans="1:1" x14ac:dyDescent="0.2">
      <c r="A207" s="80"/>
    </row>
    <row r="208" spans="1:1" x14ac:dyDescent="0.2">
      <c r="A208" s="80"/>
    </row>
    <row r="209" spans="1:1" x14ac:dyDescent="0.2">
      <c r="A209" s="80"/>
    </row>
    <row r="210" spans="1:1" x14ac:dyDescent="0.2">
      <c r="A210" s="80"/>
    </row>
    <row r="211" spans="1:1" x14ac:dyDescent="0.2">
      <c r="A211" s="80"/>
    </row>
    <row r="212" spans="1:1" x14ac:dyDescent="0.2">
      <c r="A212" s="80"/>
    </row>
    <row r="213" spans="1:1" x14ac:dyDescent="0.2">
      <c r="A213" s="80"/>
    </row>
    <row r="214" spans="1:1" x14ac:dyDescent="0.2">
      <c r="A214" s="80"/>
    </row>
    <row r="215" spans="1:1" x14ac:dyDescent="0.2">
      <c r="A215" s="80"/>
    </row>
    <row r="216" spans="1:1" x14ac:dyDescent="0.2">
      <c r="A216" s="80"/>
    </row>
    <row r="217" spans="1:1" x14ac:dyDescent="0.2">
      <c r="A217" s="80"/>
    </row>
    <row r="218" spans="1:1" x14ac:dyDescent="0.2">
      <c r="A218" s="80"/>
    </row>
    <row r="219" spans="1:1" x14ac:dyDescent="0.2">
      <c r="A219" s="80"/>
    </row>
    <row r="220" spans="1:1" x14ac:dyDescent="0.2">
      <c r="A220" s="80"/>
    </row>
    <row r="221" spans="1:1" x14ac:dyDescent="0.2">
      <c r="A221" s="80"/>
    </row>
    <row r="222" spans="1:1" x14ac:dyDescent="0.2">
      <c r="A222" s="80"/>
    </row>
    <row r="223" spans="1:1" x14ac:dyDescent="0.2">
      <c r="A223" s="80"/>
    </row>
    <row r="224" spans="1:1" x14ac:dyDescent="0.2">
      <c r="A224" s="80"/>
    </row>
    <row r="225" spans="1:1" x14ac:dyDescent="0.2">
      <c r="A225" s="80"/>
    </row>
    <row r="226" spans="1:1" x14ac:dyDescent="0.2">
      <c r="A226" s="80"/>
    </row>
    <row r="227" spans="1:1" x14ac:dyDescent="0.2">
      <c r="A227" s="80"/>
    </row>
    <row r="228" spans="1:1" x14ac:dyDescent="0.2">
      <c r="A228" s="80"/>
    </row>
    <row r="229" spans="1:1" x14ac:dyDescent="0.2">
      <c r="A229" s="80"/>
    </row>
    <row r="230" spans="1:1" x14ac:dyDescent="0.2">
      <c r="A230" s="80"/>
    </row>
    <row r="231" spans="1:1" x14ac:dyDescent="0.2">
      <c r="A231" s="80"/>
    </row>
    <row r="232" spans="1:1" x14ac:dyDescent="0.2">
      <c r="A232" s="80"/>
    </row>
    <row r="233" spans="1:1" x14ac:dyDescent="0.2">
      <c r="A233" s="80"/>
    </row>
    <row r="234" spans="1:1" x14ac:dyDescent="0.2">
      <c r="A234" s="80"/>
    </row>
    <row r="235" spans="1:1" x14ac:dyDescent="0.2">
      <c r="A235" s="80"/>
    </row>
    <row r="236" spans="1:1" x14ac:dyDescent="0.2">
      <c r="A236" s="80"/>
    </row>
    <row r="237" spans="1:1" x14ac:dyDescent="0.2">
      <c r="A237" s="80"/>
    </row>
    <row r="238" spans="1:1" x14ac:dyDescent="0.2">
      <c r="A238" s="80"/>
    </row>
    <row r="239" spans="1:1" x14ac:dyDescent="0.2">
      <c r="A239" s="80"/>
    </row>
    <row r="240" spans="1:1" x14ac:dyDescent="0.2">
      <c r="A240" s="80"/>
    </row>
    <row r="241" spans="1:1" x14ac:dyDescent="0.2">
      <c r="A241" s="80"/>
    </row>
    <row r="242" spans="1:1" x14ac:dyDescent="0.2">
      <c r="A242" s="80"/>
    </row>
    <row r="243" spans="1:1" x14ac:dyDescent="0.2">
      <c r="A243" s="80"/>
    </row>
    <row r="244" spans="1:1" x14ac:dyDescent="0.2">
      <c r="A244" s="80"/>
    </row>
    <row r="245" spans="1:1" x14ac:dyDescent="0.2">
      <c r="A245" s="80"/>
    </row>
    <row r="246" spans="1:1" x14ac:dyDescent="0.2">
      <c r="A246" s="80"/>
    </row>
    <row r="247" spans="1:1" x14ac:dyDescent="0.2">
      <c r="A247" s="80"/>
    </row>
    <row r="248" spans="1:1" x14ac:dyDescent="0.2">
      <c r="A248" s="80"/>
    </row>
    <row r="249" spans="1:1" x14ac:dyDescent="0.2">
      <c r="A249" s="80"/>
    </row>
  </sheetData>
  <mergeCells count="27">
    <mergeCell ref="F22:I22"/>
    <mergeCell ref="B24:I24"/>
    <mergeCell ref="B79:C79"/>
    <mergeCell ref="F79:G79"/>
    <mergeCell ref="H79:I79"/>
    <mergeCell ref="B14:I14"/>
    <mergeCell ref="B15:I15"/>
    <mergeCell ref="B16:I16"/>
    <mergeCell ref="A19:I19"/>
    <mergeCell ref="A21:I21"/>
    <mergeCell ref="A22:A23"/>
    <mergeCell ref="B22:B23"/>
    <mergeCell ref="C22:C23"/>
    <mergeCell ref="D22:D23"/>
    <mergeCell ref="E22:E23"/>
    <mergeCell ref="B13:D13"/>
    <mergeCell ref="D1:I1"/>
    <mergeCell ref="C2:I2"/>
    <mergeCell ref="B3:I3"/>
    <mergeCell ref="D4:I4"/>
    <mergeCell ref="A6:H6"/>
    <mergeCell ref="A7:D7"/>
    <mergeCell ref="B8:G8"/>
    <mergeCell ref="B9:D9"/>
    <mergeCell ref="B10:D10"/>
    <mergeCell ref="B11:D11"/>
    <mergeCell ref="B12:D12"/>
  </mergeCells>
  <pageMargins left="1.1811023622047245" right="0.39370078740157483" top="0.74803149606299213" bottom="0.74803149606299213" header="0.31496062992125984" footer="0.31496062992125984"/>
  <pageSetup paperSize="9" scale="4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Lisova</dc:creator>
  <cp:lastModifiedBy>Пользователь Windows</cp:lastModifiedBy>
  <cp:lastPrinted>2024-06-06T07:05:42Z</cp:lastPrinted>
  <dcterms:created xsi:type="dcterms:W3CDTF">2023-09-11T11:05:26Z</dcterms:created>
  <dcterms:modified xsi:type="dcterms:W3CDTF">2024-10-02T12:51:44Z</dcterms:modified>
</cp:coreProperties>
</file>